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95" yWindow="65386" windowWidth="12135" windowHeight="11640" firstSheet="2" activeTab="2"/>
  </bookViews>
  <sheets>
    <sheet name="Prezenční listina" sheetId="1" state="hidden" r:id="rId1"/>
    <sheet name="Startovní listina" sheetId="2" state="hidden" r:id="rId2"/>
    <sheet name="Výsledková listina" sheetId="3" r:id="rId3"/>
    <sheet name="Družstva" sheetId="4" r:id="rId4"/>
    <sheet name="Běh Vírem" sheetId="5" r:id="rId5"/>
    <sheet name="mezičasy" sheetId="6" state="hidden" r:id="rId6"/>
  </sheets>
  <definedNames>
    <definedName name="_xlnm.Print_Area" localSheetId="3">'Družstva'!$B$1:$I$15</definedName>
    <definedName name="_xlnm.Print_Area" localSheetId="5">'mezičasy'!$A$1:$H$30</definedName>
    <definedName name="_xlnm.Print_Area" localSheetId="0">'Prezenční listina'!$A$1:$H$92</definedName>
    <definedName name="_xlnm.Print_Area" localSheetId="1">'Startovní listina'!$A$1:$G$96</definedName>
    <definedName name="_xlnm.Print_Area" localSheetId="2">'Výsledková listina'!$A$1:$I$96</definedName>
  </definedNames>
  <calcPr fullCalcOnLoad="1"/>
</workbook>
</file>

<file path=xl/sharedStrings.xml><?xml version="1.0" encoding="utf-8"?>
<sst xmlns="http://schemas.openxmlformats.org/spreadsheetml/2006/main" count="561" uniqueCount="317">
  <si>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</si>
  <si>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</si>
  <si>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</si>
  <si>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</si>
  <si>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</si>
  <si>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</si>
  <si>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</si>
  <si>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</si>
  <si>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</si>
  <si>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Výsledný čas</t>
  </si>
  <si>
    <t>Pořadí</t>
  </si>
  <si>
    <t>Celkové pořadí</t>
  </si>
  <si>
    <t>Pořadí v kategorii</t>
  </si>
  <si>
    <t>Jiří</t>
  </si>
  <si>
    <t>Jaroslav</t>
  </si>
  <si>
    <t>Josef</t>
  </si>
  <si>
    <t>Václav</t>
  </si>
  <si>
    <t>Ožana</t>
  </si>
  <si>
    <t>Rok nastavit v buňce O2</t>
  </si>
  <si>
    <t>Moravská Slávia Brno</t>
  </si>
  <si>
    <t>Rerych</t>
  </si>
  <si>
    <t>Krátká</t>
  </si>
  <si>
    <t>Anna</t>
  </si>
  <si>
    <t>Orálek</t>
  </si>
  <si>
    <t>Daniel</t>
  </si>
  <si>
    <t>,</t>
  </si>
  <si>
    <t>Brno</t>
  </si>
  <si>
    <t>Glier</t>
  </si>
  <si>
    <t>Michal</t>
  </si>
  <si>
    <t>Petr</t>
  </si>
  <si>
    <t>Hvězda SKP Pardubice</t>
  </si>
  <si>
    <t>Tereza</t>
  </si>
  <si>
    <t>číslo</t>
  </si>
  <si>
    <t>čas</t>
  </si>
  <si>
    <t>5. km</t>
  </si>
  <si>
    <t>10. km</t>
  </si>
  <si>
    <t>16. km</t>
  </si>
  <si>
    <t>25. km</t>
  </si>
  <si>
    <t>TJ Nové Město na Moravě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</si>
  <si>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</si>
  <si>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</si>
  <si>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indexed="12"/>
        <rFont val="Arial"/>
        <family val="2"/>
      </rPr>
      <t xml:space="preserve">1.řazení </t>
    </r>
    <r>
      <rPr>
        <b/>
        <i/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 xml:space="preserve">Ve sloupci B (Pořadí v kategorii) vytvořit posloupnou číselnou řadu pro každou kategorii a poté stisknout tlačítko </t>
    </r>
    <r>
      <rPr>
        <b/>
        <i/>
        <sz val="10"/>
        <color indexed="12"/>
        <rFont val="Arial"/>
        <family val="2"/>
      </rPr>
      <t>2.řazení</t>
    </r>
    <r>
      <rPr>
        <b/>
        <i/>
        <sz val="10"/>
        <color indexed="17"/>
        <rFont val="Arial"/>
        <family val="2"/>
      </rPr>
      <t xml:space="preserve">
                      </t>
    </r>
    <r>
      <rPr>
        <b/>
        <sz val="20"/>
        <color indexed="10"/>
        <rFont val="Arial"/>
        <family val="2"/>
      </rPr>
      <t>!!! POZOR!!!</t>
    </r>
    <r>
      <rPr>
        <sz val="10"/>
        <rFont val="Arial"/>
        <family val="2"/>
      </rPr>
      <t xml:space="preserve">
               </t>
    </r>
    <r>
      <rPr>
        <sz val="12"/>
        <color indexed="10"/>
        <rFont val="Arial"/>
        <family val="2"/>
      </rPr>
      <t>Použití tlačítek je nevratný krok!</t>
    </r>
  </si>
  <si>
    <t>Kratochvíl</t>
  </si>
  <si>
    <t>SDH Hluboké</t>
  </si>
  <si>
    <t>Zejda</t>
  </si>
  <si>
    <t>Ivo</t>
  </si>
  <si>
    <t>Procházka</t>
  </si>
  <si>
    <t>MK Seitl Ostrava</t>
  </si>
  <si>
    <t>Žampachová</t>
  </si>
  <si>
    <t>Jana</t>
  </si>
  <si>
    <t>Klášterec nad Ohří</t>
  </si>
  <si>
    <t>Malík</t>
  </si>
  <si>
    <t>Vít</t>
  </si>
  <si>
    <t>Rožmberské sklepy Borovany</t>
  </si>
  <si>
    <t>Nekuža</t>
  </si>
  <si>
    <t>Kašpar Ostrava</t>
  </si>
  <si>
    <t>Sedláček</t>
  </si>
  <si>
    <t>Roman</t>
  </si>
  <si>
    <t>Activity Lanškroun</t>
  </si>
  <si>
    <t>Řezníček</t>
  </si>
  <si>
    <t>Žďár nad Sázavou</t>
  </si>
  <si>
    <t>Kocián</t>
  </si>
  <si>
    <t>Luděk</t>
  </si>
  <si>
    <t>AVC Praha</t>
  </si>
  <si>
    <t>Svatopluk</t>
  </si>
  <si>
    <t>Tesařová</t>
  </si>
  <si>
    <t>Marie</t>
  </si>
  <si>
    <t>Křižanov</t>
  </si>
  <si>
    <t>Konečný</t>
  </si>
  <si>
    <t>Popůvky</t>
  </si>
  <si>
    <t>Flídr</t>
  </si>
  <si>
    <t>Jan</t>
  </si>
  <si>
    <t>MK Kladno</t>
  </si>
  <si>
    <t>Krátký</t>
  </si>
  <si>
    <t>Havránek</t>
  </si>
  <si>
    <t>Mareš</t>
  </si>
  <si>
    <t>Bohumil</t>
  </si>
  <si>
    <t>LEAR Brno</t>
  </si>
  <si>
    <t>Mulugeta</t>
  </si>
  <si>
    <t>Serbessa</t>
  </si>
  <si>
    <t>Ortopedie Týn nad Vltavou</t>
  </si>
  <si>
    <t>Žák</t>
  </si>
  <si>
    <t>Martincová</t>
  </si>
  <si>
    <t>Ivana</t>
  </si>
  <si>
    <t>Novotný</t>
  </si>
  <si>
    <t>Kuřim</t>
  </si>
  <si>
    <t>Suchý</t>
  </si>
  <si>
    <t>Karel</t>
  </si>
  <si>
    <t>Náměšť nad Oslavou</t>
  </si>
  <si>
    <t>Nosek</t>
  </si>
  <si>
    <t>Miroslav</t>
  </si>
  <si>
    <t>Veškrna</t>
  </si>
  <si>
    <t>Ivan</t>
  </si>
  <si>
    <t>Procházková</t>
  </si>
  <si>
    <t>Ořechov</t>
  </si>
  <si>
    <t>Podmelová</t>
  </si>
  <si>
    <t>Vilma</t>
  </si>
  <si>
    <t>Čech</t>
  </si>
  <si>
    <t>Aleš</t>
  </si>
  <si>
    <t>Farma Jiřího Chrásta - SK Veselí</t>
  </si>
  <si>
    <t>Martin</t>
  </si>
  <si>
    <t>Stejskal</t>
  </si>
  <si>
    <t>Holý</t>
  </si>
  <si>
    <t>Štýbnar</t>
  </si>
  <si>
    <t>Zbyněk</t>
  </si>
  <si>
    <t>Běžec Vysočiny Jihlava</t>
  </si>
  <si>
    <t>Zouhar</t>
  </si>
  <si>
    <t>Libor</t>
  </si>
  <si>
    <t>adidas Brno</t>
  </si>
  <si>
    <t>Hrubý</t>
  </si>
  <si>
    <t>Milan</t>
  </si>
  <si>
    <t>Blansko</t>
  </si>
  <si>
    <t>Kučínský</t>
  </si>
  <si>
    <t>Pavel</t>
  </si>
  <si>
    <t>Monika</t>
  </si>
  <si>
    <t>Brno (Slovenská republika)</t>
  </si>
  <si>
    <t>Jaskulka</t>
  </si>
  <si>
    <t>Komárková</t>
  </si>
  <si>
    <t>Zdena</t>
  </si>
  <si>
    <t>SDH Bolešín</t>
  </si>
  <si>
    <t>Bednařík</t>
  </si>
  <si>
    <t>AKEZ Kopřivnice</t>
  </si>
  <si>
    <t>Smola</t>
  </si>
  <si>
    <t>Sokol Rudíkov</t>
  </si>
  <si>
    <t>Gaman</t>
  </si>
  <si>
    <t>Avanti Havířov</t>
  </si>
  <si>
    <t>Alena</t>
  </si>
  <si>
    <t>Měřínský</t>
  </si>
  <si>
    <t>AK Perná</t>
  </si>
  <si>
    <t>Provazník</t>
  </si>
  <si>
    <t>Polička</t>
  </si>
  <si>
    <t>Korbáš</t>
  </si>
  <si>
    <t>Běžecký kroužek Žatec</t>
  </si>
  <si>
    <t>Korbášová</t>
  </si>
  <si>
    <t>Gabriela</t>
  </si>
  <si>
    <t>Alman</t>
  </si>
  <si>
    <t>Dušan</t>
  </si>
  <si>
    <t>Triexpert fanklub Babice</t>
  </si>
  <si>
    <t>Štekauer</t>
  </si>
  <si>
    <t>Ján</t>
  </si>
  <si>
    <t>BBS Bratislava</t>
  </si>
  <si>
    <t>Köplinger</t>
  </si>
  <si>
    <t>Erich</t>
  </si>
  <si>
    <t>Stloukal</t>
  </si>
  <si>
    <t>ART Adamov</t>
  </si>
  <si>
    <t>Pozler</t>
  </si>
  <si>
    <t>Hradec Králové</t>
  </si>
  <si>
    <t>Rozkoš</t>
  </si>
  <si>
    <t>Tomáš</t>
  </si>
  <si>
    <t>Bobková</t>
  </si>
  <si>
    <t>Milada</t>
  </si>
  <si>
    <t>Chlum</t>
  </si>
  <si>
    <t>Groh</t>
  </si>
  <si>
    <t>Stanislav</t>
  </si>
  <si>
    <t>AC Vrchlabí</t>
  </si>
  <si>
    <t>Smith</t>
  </si>
  <si>
    <t>Grahame</t>
  </si>
  <si>
    <t>AC Vrchlabí (Anglie)</t>
  </si>
  <si>
    <t>Bílý</t>
  </si>
  <si>
    <t>Zdeněk</t>
  </si>
  <si>
    <t>Chromý</t>
  </si>
  <si>
    <t>Bořivoj</t>
  </si>
  <si>
    <t>Tišnov</t>
  </si>
  <si>
    <t>Koutský</t>
  </si>
  <si>
    <t>HO Vír</t>
  </si>
  <si>
    <t>Vytisk</t>
  </si>
  <si>
    <t>Alfons</t>
  </si>
  <si>
    <t>Polánka</t>
  </si>
  <si>
    <t>Kunstmueller</t>
  </si>
  <si>
    <t>Tomas</t>
  </si>
  <si>
    <t>SKI BIKE Team Jiříkovice</t>
  </si>
  <si>
    <t>Kropáček</t>
  </si>
  <si>
    <t>Kubík</t>
  </si>
  <si>
    <t>Mirko</t>
  </si>
  <si>
    <t>Jinačovice</t>
  </si>
  <si>
    <t>Zajíc</t>
  </si>
  <si>
    <t>Tuček</t>
  </si>
  <si>
    <t>DEPO Pardubice</t>
  </si>
  <si>
    <t>Brtna</t>
  </si>
  <si>
    <t>David</t>
  </si>
  <si>
    <t>Nesporý</t>
  </si>
  <si>
    <t>Hubert</t>
  </si>
  <si>
    <t>Jiskra Humpolec</t>
  </si>
  <si>
    <t>Kryštof</t>
  </si>
  <si>
    <t>Ondřej</t>
  </si>
  <si>
    <t>Jiskra Vír</t>
  </si>
  <si>
    <t>Všetečková</t>
  </si>
  <si>
    <t>Pavla</t>
  </si>
  <si>
    <t>Klub Motor Journal Brno</t>
  </si>
  <si>
    <t>Zlatníková</t>
  </si>
  <si>
    <t>Vlasta</t>
  </si>
  <si>
    <t>Jablonec nad Nisou</t>
  </si>
  <si>
    <t>Keil</t>
  </si>
  <si>
    <t>ASICS Praha</t>
  </si>
  <si>
    <t>Češner</t>
  </si>
  <si>
    <t>Vladimír</t>
  </si>
  <si>
    <t>PSK Union Praha</t>
  </si>
  <si>
    <t>Lorenčík</t>
  </si>
  <si>
    <t>Chrudim</t>
  </si>
  <si>
    <t>Hurdálek</t>
  </si>
  <si>
    <t>Robert</t>
  </si>
  <si>
    <t>TJ Lokomotiva Trutnov</t>
  </si>
  <si>
    <t>Rouča</t>
  </si>
  <si>
    <t>TJ Slavia Karlovy Vary</t>
  </si>
  <si>
    <t>M34:</t>
  </si>
  <si>
    <t>M35:</t>
  </si>
  <si>
    <t>M40:</t>
  </si>
  <si>
    <t>M45:</t>
  </si>
  <si>
    <t>M50:</t>
  </si>
  <si>
    <t>M55:</t>
  </si>
  <si>
    <t>M60:</t>
  </si>
  <si>
    <t>M70:</t>
  </si>
  <si>
    <t>M75:</t>
  </si>
  <si>
    <t>M80:</t>
  </si>
  <si>
    <t>M85:</t>
  </si>
  <si>
    <t>M65:</t>
  </si>
  <si>
    <t>Ž34:</t>
  </si>
  <si>
    <t>Ž35:</t>
  </si>
  <si>
    <t>Ž40:</t>
  </si>
  <si>
    <t>Ž45:</t>
  </si>
  <si>
    <t>Ž50:</t>
  </si>
  <si>
    <t>Ž55:</t>
  </si>
  <si>
    <t>Ž60:</t>
  </si>
  <si>
    <t>Ž65:</t>
  </si>
  <si>
    <t>Ž70:</t>
  </si>
  <si>
    <t>Ž75:</t>
  </si>
  <si>
    <t>Triexpert Brno</t>
  </si>
  <si>
    <t>Ondráček</t>
  </si>
  <si>
    <t>Kopečný</t>
  </si>
  <si>
    <t>MK Prostějov</t>
  </si>
  <si>
    <t>Ledvinka</t>
  </si>
  <si>
    <t>Přibyslav</t>
  </si>
  <si>
    <t>Vašíček</t>
  </si>
  <si>
    <t>Kaše</t>
  </si>
  <si>
    <t>Barnex Sport Brno</t>
  </si>
  <si>
    <t>Pulicar</t>
  </si>
  <si>
    <t>Kamil</t>
  </si>
  <si>
    <t>Svoboda</t>
  </si>
  <si>
    <t>Kinetice</t>
  </si>
  <si>
    <t>Eremka</t>
  </si>
  <si>
    <t>Humpolec</t>
  </si>
  <si>
    <t>Jaromír</t>
  </si>
  <si>
    <t>Třebíč</t>
  </si>
  <si>
    <t>Hamerský</t>
  </si>
  <si>
    <t>Robin</t>
  </si>
  <si>
    <t>Sys</t>
  </si>
  <si>
    <t>Vír</t>
  </si>
  <si>
    <t>Navrátilová</t>
  </si>
  <si>
    <t>Jimramov</t>
  </si>
  <si>
    <t>Rybenský</t>
  </si>
  <si>
    <t>René</t>
  </si>
  <si>
    <t>Bystřice nad Pernštejnem</t>
  </si>
  <si>
    <t>Oldřich</t>
  </si>
  <si>
    <t>Lorenčíková</t>
  </si>
  <si>
    <t>Adéla</t>
  </si>
  <si>
    <t>Dušil</t>
  </si>
  <si>
    <t>Kovář</t>
  </si>
  <si>
    <t>TJ Slavoj Pacov</t>
  </si>
  <si>
    <t>Szüczová</t>
  </si>
  <si>
    <t>Štěpán</t>
  </si>
  <si>
    <t>Jihlava</t>
  </si>
  <si>
    <t>Coufal</t>
  </si>
  <si>
    <t>Patrik</t>
  </si>
  <si>
    <t>Hospic Prachatice</t>
  </si>
  <si>
    <t>Bódivá</t>
  </si>
  <si>
    <t>Rozman</t>
  </si>
  <si>
    <t>Ladislav</t>
  </si>
  <si>
    <t>Cyklo Lasl Brno</t>
  </si>
  <si>
    <t>Pokorný</t>
  </si>
  <si>
    <t>Kheil</t>
  </si>
  <si>
    <t>Radim</t>
  </si>
  <si>
    <t>SKP Kometa Brno</t>
  </si>
  <si>
    <t>Farma Jiřího Chrásta-SK Veselí</t>
  </si>
  <si>
    <t>Vítů</t>
  </si>
  <si>
    <t>ELEVEN TEST TEAM</t>
  </si>
  <si>
    <t>Matějek</t>
  </si>
  <si>
    <t>Bečička</t>
  </si>
  <si>
    <t>Pivec</t>
  </si>
  <si>
    <t>Zourek</t>
  </si>
  <si>
    <t>Kalich</t>
  </si>
  <si>
    <t>RMP Team Odranec</t>
  </si>
  <si>
    <t>Strakoš</t>
  </si>
  <si>
    <t>SK FUGA Kuřim</t>
  </si>
  <si>
    <t>Bojanovská</t>
  </si>
  <si>
    <t>Kazda</t>
  </si>
  <si>
    <t>Hejtmánek</t>
  </si>
  <si>
    <t>Karolína</t>
  </si>
  <si>
    <t>AHA Vyškov</t>
  </si>
  <si>
    <t>Simona</t>
  </si>
  <si>
    <t>Couralová</t>
  </si>
  <si>
    <t>Strnadová</t>
  </si>
  <si>
    <t>Zeman</t>
  </si>
  <si>
    <t>Plzeň</t>
  </si>
  <si>
    <t>Krcháková</t>
  </si>
  <si>
    <t>Vilém</t>
  </si>
  <si>
    <t>1.</t>
  </si>
  <si>
    <t>2.</t>
  </si>
  <si>
    <t>3.</t>
  </si>
  <si>
    <t>4.</t>
  </si>
  <si>
    <t>5.</t>
  </si>
  <si>
    <t>6.</t>
  </si>
  <si>
    <t>DNF</t>
  </si>
  <si>
    <t>M40</t>
  </si>
  <si>
    <t>M35</t>
  </si>
  <si>
    <t>M50</t>
  </si>
  <si>
    <t>M34</t>
  </si>
  <si>
    <t>M45</t>
  </si>
  <si>
    <t>Ž50</t>
  </si>
  <si>
    <t>M55</t>
  </si>
  <si>
    <t>Ž40</t>
  </si>
  <si>
    <t>Ž55</t>
  </si>
  <si>
    <t>M60</t>
  </si>
  <si>
    <t>Ž35</t>
  </si>
  <si>
    <t>Ž34</t>
  </si>
  <si>
    <t>M65</t>
  </si>
  <si>
    <t>M70</t>
  </si>
  <si>
    <t>M75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</si>
</sst>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h:mm:ss;@"/>
    <numFmt numFmtId="166" formatCode="h:mm;@"/>
    <numFmt numFmtId="167" formatCode="[$-405]d\.\ mmmm\ 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color indexed="12"/>
      <name val="Arial"/>
      <family val="2"/>
    </font>
    <font>
      <b/>
      <sz val="7"/>
      <name val="Arial"/>
      <family val="2"/>
    </font>
    <font>
      <b/>
      <sz val="3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7"/>
      <name val="Arial"/>
      <family val="2"/>
    </font>
    <font>
      <b/>
      <sz val="2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3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99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35" borderId="11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35" borderId="13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164" fontId="3" fillId="34" borderId="10" xfId="0" applyNumberFormat="1" applyFont="1" applyFill="1" applyBorder="1" applyAlignment="1" applyProtection="1">
      <alignment horizontal="center" vertical="distributed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34" borderId="15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hidden="1"/>
    </xf>
    <xf numFmtId="166" fontId="4" fillId="0" borderId="11" xfId="0" applyNumberFormat="1" applyFont="1" applyFill="1" applyBorder="1" applyAlignment="1" applyProtection="1">
      <alignment horizontal="center"/>
      <protection locked="0"/>
    </xf>
    <xf numFmtId="166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hidden="1"/>
    </xf>
    <xf numFmtId="0" fontId="0" fillId="0" borderId="0" xfId="46" applyProtection="1">
      <alignment/>
      <protection hidden="1"/>
    </xf>
    <xf numFmtId="0" fontId="0" fillId="0" borderId="0" xfId="46" applyAlignment="1" applyProtection="1">
      <alignment horizontal="center"/>
      <protection hidden="1"/>
    </xf>
    <xf numFmtId="0" fontId="0" fillId="0" borderId="0" xfId="46" applyFill="1" applyBorder="1" applyAlignment="1" applyProtection="1">
      <alignment horizontal="center"/>
      <protection hidden="1"/>
    </xf>
    <xf numFmtId="0" fontId="0" fillId="0" borderId="0" xfId="46" applyFill="1" applyBorder="1" applyProtection="1">
      <alignment/>
      <protection hidden="1"/>
    </xf>
    <xf numFmtId="0" fontId="2" fillId="0" borderId="0" xfId="46" applyFont="1" applyFill="1" applyBorder="1" applyAlignment="1" applyProtection="1">
      <alignment horizontal="center"/>
      <protection hidden="1"/>
    </xf>
    <xf numFmtId="0" fontId="4" fillId="0" borderId="23" xfId="46" applyNumberFormat="1" applyFont="1" applyFill="1" applyBorder="1" applyAlignment="1" applyProtection="1">
      <alignment horizontal="center"/>
      <protection hidden="1"/>
    </xf>
    <xf numFmtId="0" fontId="4" fillId="0" borderId="12" xfId="46" applyNumberFormat="1" applyFont="1" applyFill="1" applyBorder="1" applyAlignment="1" applyProtection="1">
      <alignment horizontal="left"/>
      <protection hidden="1"/>
    </xf>
    <xf numFmtId="0" fontId="4" fillId="0" borderId="12" xfId="46" applyNumberFormat="1" applyFont="1" applyFill="1" applyBorder="1" applyProtection="1">
      <alignment/>
      <protection hidden="1"/>
    </xf>
    <xf numFmtId="0" fontId="4" fillId="0" borderId="12" xfId="46" applyNumberFormat="1" applyFont="1" applyFill="1" applyBorder="1" applyAlignment="1" applyProtection="1">
      <alignment horizontal="center"/>
      <protection hidden="1"/>
    </xf>
    <xf numFmtId="0" fontId="4" fillId="0" borderId="13" xfId="46" applyNumberFormat="1" applyFont="1" applyFill="1" applyBorder="1" applyAlignment="1" applyProtection="1">
      <alignment horizontal="center"/>
      <protection hidden="1"/>
    </xf>
    <xf numFmtId="0" fontId="4" fillId="0" borderId="13" xfId="46" applyNumberFormat="1" applyFont="1" applyFill="1" applyBorder="1" applyAlignment="1" applyProtection="1">
      <alignment horizontal="left"/>
      <protection hidden="1"/>
    </xf>
    <xf numFmtId="0" fontId="4" fillId="0" borderId="13" xfId="46" applyNumberFormat="1" applyFont="1" applyFill="1" applyBorder="1" applyProtection="1">
      <alignment/>
      <protection hidden="1"/>
    </xf>
    <xf numFmtId="0" fontId="4" fillId="0" borderId="24" xfId="46" applyNumberFormat="1" applyFont="1" applyFill="1" applyBorder="1" applyAlignment="1" applyProtection="1">
      <alignment horizontal="center"/>
      <protection hidden="1"/>
    </xf>
    <xf numFmtId="0" fontId="0" fillId="0" borderId="0" xfId="46" applyBorder="1" applyProtection="1">
      <alignment/>
      <protection hidden="1"/>
    </xf>
    <xf numFmtId="0" fontId="0" fillId="0" borderId="0" xfId="46" applyFill="1" applyProtection="1">
      <alignment/>
      <protection hidden="1"/>
    </xf>
    <xf numFmtId="0" fontId="3" fillId="0" borderId="0" xfId="46" applyFont="1" applyProtection="1">
      <alignment/>
      <protection hidden="1"/>
    </xf>
    <xf numFmtId="0" fontId="4" fillId="0" borderId="23" xfId="46" applyNumberFormat="1" applyFont="1" applyFill="1" applyBorder="1" applyAlignment="1" applyProtection="1">
      <alignment horizontal="left"/>
      <protection hidden="1"/>
    </xf>
    <xf numFmtId="0" fontId="4" fillId="0" borderId="23" xfId="46" applyNumberFormat="1" applyFont="1" applyFill="1" applyBorder="1" applyProtection="1">
      <alignment/>
      <protection hidden="1"/>
    </xf>
    <xf numFmtId="0" fontId="3" fillId="34" borderId="14" xfId="46" applyFont="1" applyFill="1" applyBorder="1" applyAlignment="1" applyProtection="1">
      <alignment horizontal="center" vertical="center"/>
      <protection hidden="1"/>
    </xf>
    <xf numFmtId="0" fontId="3" fillId="34" borderId="10" xfId="46" applyFont="1" applyFill="1" applyBorder="1" applyAlignment="1" applyProtection="1">
      <alignment horizontal="center" vertical="center"/>
      <protection hidden="1"/>
    </xf>
    <xf numFmtId="0" fontId="3" fillId="34" borderId="10" xfId="46" applyFont="1" applyFill="1" applyBorder="1" applyAlignment="1" applyProtection="1">
      <alignment horizontal="center" vertical="distributed"/>
      <protection hidden="1"/>
    </xf>
    <xf numFmtId="0" fontId="3" fillId="34" borderId="25" xfId="46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distributed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10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57" fillId="37" borderId="22" xfId="0" applyFont="1" applyFill="1" applyBorder="1" applyAlignment="1" applyProtection="1">
      <alignment vertic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11" xfId="0" applyNumberFormat="1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38" borderId="30" xfId="0" applyFont="1" applyFill="1" applyBorder="1" applyAlignment="1" applyProtection="1">
      <alignment horizontal="right"/>
      <protection/>
    </xf>
    <xf numFmtId="0" fontId="4" fillId="38" borderId="31" xfId="0" applyFont="1" applyFill="1" applyBorder="1" applyAlignment="1" applyProtection="1">
      <alignment horizontal="center"/>
      <protection/>
    </xf>
    <xf numFmtId="0" fontId="4" fillId="38" borderId="32" xfId="0" applyFont="1" applyFill="1" applyBorder="1" applyAlignment="1" applyProtection="1">
      <alignment horizontal="right"/>
      <protection/>
    </xf>
    <xf numFmtId="0" fontId="4" fillId="38" borderId="33" xfId="0" applyFont="1" applyFill="1" applyBorder="1" applyAlignment="1" applyProtection="1">
      <alignment horizontal="center"/>
      <protection/>
    </xf>
    <xf numFmtId="0" fontId="4" fillId="38" borderId="34" xfId="0" applyFont="1" applyFill="1" applyBorder="1" applyAlignment="1" applyProtection="1">
      <alignment horizontal="right"/>
      <protection/>
    </xf>
    <xf numFmtId="0" fontId="4" fillId="38" borderId="35" xfId="0" applyFont="1" applyFill="1" applyBorder="1" applyAlignment="1" applyProtection="1">
      <alignment horizontal="center"/>
      <protection/>
    </xf>
    <xf numFmtId="0" fontId="4" fillId="39" borderId="30" xfId="0" applyFont="1" applyFill="1" applyBorder="1" applyAlignment="1" applyProtection="1">
      <alignment horizontal="right"/>
      <protection/>
    </xf>
    <xf numFmtId="0" fontId="4" fillId="39" borderId="31" xfId="0" applyFont="1" applyFill="1" applyBorder="1" applyAlignment="1" applyProtection="1">
      <alignment horizontal="center"/>
      <protection/>
    </xf>
    <xf numFmtId="0" fontId="4" fillId="39" borderId="32" xfId="0" applyFont="1" applyFill="1" applyBorder="1" applyAlignment="1" applyProtection="1">
      <alignment horizontal="right"/>
      <protection/>
    </xf>
    <xf numFmtId="0" fontId="4" fillId="39" borderId="33" xfId="0" applyFont="1" applyFill="1" applyBorder="1" applyAlignment="1" applyProtection="1">
      <alignment horizontal="center"/>
      <protection/>
    </xf>
    <xf numFmtId="0" fontId="4" fillId="39" borderId="36" xfId="0" applyFont="1" applyFill="1" applyBorder="1" applyAlignment="1" applyProtection="1">
      <alignment horizontal="right"/>
      <protection/>
    </xf>
    <xf numFmtId="0" fontId="4" fillId="39" borderId="37" xfId="0" applyFont="1" applyFill="1" applyBorder="1" applyAlignment="1" applyProtection="1">
      <alignment horizontal="center"/>
      <protection/>
    </xf>
    <xf numFmtId="165" fontId="4" fillId="0" borderId="38" xfId="0" applyNumberFormat="1" applyFont="1" applyFill="1" applyBorder="1" applyAlignment="1">
      <alignment horizontal="center"/>
    </xf>
    <xf numFmtId="165" fontId="4" fillId="0" borderId="39" xfId="0" applyNumberFormat="1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hidden="1"/>
    </xf>
    <xf numFmtId="164" fontId="3" fillId="10" borderId="10" xfId="0" applyNumberFormat="1" applyFont="1" applyFill="1" applyBorder="1" applyAlignment="1" applyProtection="1">
      <alignment horizontal="center" vertical="distributed"/>
      <protection hidden="1"/>
    </xf>
    <xf numFmtId="0" fontId="3" fillId="10" borderId="14" xfId="0" applyFont="1" applyFill="1" applyBorder="1" applyAlignment="1" applyProtection="1">
      <alignment horizontal="center" vertical="center"/>
      <protection hidden="1"/>
    </xf>
    <xf numFmtId="0" fontId="4" fillId="10" borderId="11" xfId="0" applyFont="1" applyFill="1" applyBorder="1" applyAlignment="1" applyProtection="1">
      <alignment/>
      <protection locked="0"/>
    </xf>
    <xf numFmtId="0" fontId="4" fillId="10" borderId="11" xfId="0" applyFont="1" applyFill="1" applyBorder="1" applyAlignment="1" applyProtection="1">
      <alignment horizontal="center"/>
      <protection locked="0"/>
    </xf>
    <xf numFmtId="0" fontId="0" fillId="10" borderId="11" xfId="0" applyFont="1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hidden="1"/>
    </xf>
    <xf numFmtId="0" fontId="4" fillId="10" borderId="24" xfId="0" applyFont="1" applyFill="1" applyBorder="1" applyAlignment="1" applyProtection="1">
      <alignment/>
      <protection locked="0"/>
    </xf>
    <xf numFmtId="0" fontId="4" fillId="10" borderId="24" xfId="0" applyFont="1" applyFill="1" applyBorder="1" applyAlignment="1" applyProtection="1">
      <alignment horizontal="center"/>
      <protection locked="0"/>
    </xf>
    <xf numFmtId="0" fontId="0" fillId="10" borderId="24" xfId="0" applyFont="1" applyFill="1" applyBorder="1" applyAlignment="1" applyProtection="1">
      <alignment horizontal="center"/>
      <protection locked="0"/>
    </xf>
    <xf numFmtId="0" fontId="0" fillId="10" borderId="40" xfId="0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6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 hidden="1"/>
    </xf>
    <xf numFmtId="0" fontId="3" fillId="34" borderId="41" xfId="0" applyFont="1" applyFill="1" applyBorder="1" applyAlignment="1" applyProtection="1">
      <alignment horizontal="center" vertical="distributed"/>
      <protection hidden="1"/>
    </xf>
    <xf numFmtId="0" fontId="3" fillId="34" borderId="23" xfId="0" applyFont="1" applyFill="1" applyBorder="1" applyAlignment="1" applyProtection="1">
      <alignment horizontal="center" vertical="distributed"/>
      <protection hidden="1"/>
    </xf>
    <xf numFmtId="0" fontId="3" fillId="34" borderId="23" xfId="0" applyFont="1" applyFill="1" applyBorder="1" applyAlignment="1" applyProtection="1">
      <alignment horizontal="center" vertical="center"/>
      <protection hidden="1"/>
    </xf>
    <xf numFmtId="0" fontId="3" fillId="34" borderId="42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165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6" borderId="0" xfId="0" applyFill="1" applyAlignment="1" applyProtection="1">
      <alignment wrapText="1"/>
      <protection hidden="1"/>
    </xf>
    <xf numFmtId="0" fontId="0" fillId="36" borderId="0" xfId="0" applyFill="1" applyAlignment="1" applyProtection="1">
      <alignment horizontal="center"/>
      <protection hidden="1"/>
    </xf>
    <xf numFmtId="0" fontId="3" fillId="34" borderId="44" xfId="0" applyFont="1" applyFill="1" applyBorder="1" applyAlignment="1" applyProtection="1">
      <alignment horizontal="center"/>
      <protection hidden="1"/>
    </xf>
    <xf numFmtId="0" fontId="3" fillId="34" borderId="45" xfId="0" applyFont="1" applyFill="1" applyBorder="1" applyAlignment="1" applyProtection="1">
      <alignment horizontal="center"/>
      <protection hidden="1"/>
    </xf>
    <xf numFmtId="0" fontId="3" fillId="34" borderId="46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 vertical="distributed"/>
      <protection hidden="1"/>
    </xf>
    <xf numFmtId="0" fontId="8" fillId="0" borderId="47" xfId="0" applyFont="1" applyFill="1" applyBorder="1" applyAlignment="1" applyProtection="1">
      <alignment horizontal="center" vertical="distributed"/>
      <protection hidden="1"/>
    </xf>
    <xf numFmtId="0" fontId="8" fillId="0" borderId="48" xfId="0" applyFont="1" applyFill="1" applyBorder="1" applyAlignment="1" applyProtection="1">
      <alignment horizontal="center" vertical="distributed"/>
      <protection hidden="1"/>
    </xf>
    <xf numFmtId="0" fontId="17" fillId="40" borderId="49" xfId="0" applyFont="1" applyFill="1" applyBorder="1" applyAlignment="1" applyProtection="1">
      <alignment horizontal="center" vertical="center"/>
      <protection/>
    </xf>
    <xf numFmtId="0" fontId="17" fillId="41" borderId="50" xfId="0" applyFont="1" applyFill="1" applyBorder="1" applyAlignment="1" applyProtection="1">
      <alignment horizontal="center" vertical="center"/>
      <protection/>
    </xf>
    <xf numFmtId="0" fontId="17" fillId="42" borderId="51" xfId="0" applyFont="1" applyFill="1" applyBorder="1" applyAlignment="1" applyProtection="1">
      <alignment horizontal="center" vertical="center"/>
      <protection/>
    </xf>
    <xf numFmtId="0" fontId="8" fillId="0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56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167" fontId="6" fillId="0" borderId="58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59" xfId="0" applyNumberFormat="1" applyFont="1" applyFill="1" applyBorder="1" applyAlignment="1" applyProtection="1">
      <alignment horizontal="center" vertical="center"/>
      <protection/>
    </xf>
    <xf numFmtId="0" fontId="16" fillId="43" borderId="52" xfId="0" applyFont="1" applyFill="1" applyBorder="1" applyAlignment="1" applyProtection="1">
      <alignment horizontal="center" vertical="center" wrapText="1"/>
      <protection/>
    </xf>
    <xf numFmtId="0" fontId="16" fillId="43" borderId="54" xfId="0" applyFont="1" applyFill="1" applyBorder="1" applyAlignment="1" applyProtection="1">
      <alignment horizontal="center" vertical="center" wrapText="1"/>
      <protection/>
    </xf>
    <xf numFmtId="0" fontId="16" fillId="43" borderId="55" xfId="0" applyFont="1" applyFill="1" applyBorder="1" applyAlignment="1" applyProtection="1">
      <alignment horizontal="center" vertical="center" wrapText="1"/>
      <protection/>
    </xf>
    <xf numFmtId="0" fontId="16" fillId="43" borderId="57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54" xfId="0" applyFont="1" applyFill="1" applyBorder="1" applyAlignment="1" applyProtection="1">
      <alignment horizontal="center" vertical="center"/>
      <protection hidden="1"/>
    </xf>
    <xf numFmtId="0" fontId="13" fillId="0" borderId="55" xfId="0" applyFont="1" applyFill="1" applyBorder="1" applyAlignment="1" applyProtection="1">
      <alignment horizontal="center" vertical="center"/>
      <protection hidden="1"/>
    </xf>
    <xf numFmtId="0" fontId="13" fillId="0" borderId="56" xfId="0" applyFont="1" applyFill="1" applyBorder="1" applyAlignment="1" applyProtection="1">
      <alignment horizontal="center" vertical="center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/>
    </xf>
    <xf numFmtId="167" fontId="13" fillId="0" borderId="58" xfId="0" applyNumberFormat="1" applyFont="1" applyFill="1" applyBorder="1" applyAlignment="1" applyProtection="1">
      <alignment horizontal="center" vertical="center"/>
      <protection hidden="1"/>
    </xf>
    <xf numFmtId="167" fontId="13" fillId="0" borderId="0" xfId="0" applyNumberFormat="1" applyFont="1" applyFill="1" applyBorder="1" applyAlignment="1" applyProtection="1">
      <alignment horizontal="center" vertical="center"/>
      <protection hidden="1"/>
    </xf>
    <xf numFmtId="167" fontId="13" fillId="0" borderId="59" xfId="0" applyNumberFormat="1" applyFont="1" applyFill="1" applyBorder="1" applyAlignment="1" applyProtection="1">
      <alignment horizontal="center" vertical="center"/>
      <protection hidden="1"/>
    </xf>
    <xf numFmtId="0" fontId="0" fillId="44" borderId="52" xfId="0" applyFont="1" applyFill="1" applyBorder="1" applyAlignment="1" applyProtection="1">
      <alignment horizontal="left" vertical="top" wrapText="1"/>
      <protection hidden="1"/>
    </xf>
    <xf numFmtId="0" fontId="0" fillId="44" borderId="53" xfId="0" applyFill="1" applyBorder="1" applyAlignment="1" applyProtection="1">
      <alignment horizontal="left" vertical="top" wrapText="1"/>
      <protection hidden="1"/>
    </xf>
    <xf numFmtId="0" fontId="0" fillId="44" borderId="54" xfId="0" applyFill="1" applyBorder="1" applyAlignment="1" applyProtection="1">
      <alignment horizontal="left" vertical="top" wrapText="1"/>
      <protection hidden="1"/>
    </xf>
    <xf numFmtId="0" fontId="0" fillId="44" borderId="58" xfId="0" applyFill="1" applyBorder="1" applyAlignment="1" applyProtection="1">
      <alignment horizontal="left" vertical="top" wrapText="1"/>
      <protection hidden="1"/>
    </xf>
    <xf numFmtId="0" fontId="0" fillId="44" borderId="0" xfId="0" applyFill="1" applyBorder="1" applyAlignment="1" applyProtection="1">
      <alignment horizontal="left" vertical="top" wrapText="1"/>
      <protection hidden="1"/>
    </xf>
    <xf numFmtId="0" fontId="0" fillId="44" borderId="59" xfId="0" applyFill="1" applyBorder="1" applyAlignment="1" applyProtection="1">
      <alignment horizontal="left" vertical="top" wrapText="1"/>
      <protection hidden="1"/>
    </xf>
    <xf numFmtId="0" fontId="0" fillId="44" borderId="55" xfId="0" applyFill="1" applyBorder="1" applyAlignment="1" applyProtection="1">
      <alignment horizontal="left" vertical="top" wrapText="1"/>
      <protection hidden="1"/>
    </xf>
    <xf numFmtId="0" fontId="0" fillId="44" borderId="56" xfId="0" applyFill="1" applyBorder="1" applyAlignment="1" applyProtection="1">
      <alignment horizontal="left" vertical="top" wrapText="1"/>
      <protection hidden="1"/>
    </xf>
    <xf numFmtId="0" fontId="0" fillId="44" borderId="57" xfId="0" applyFill="1" applyBorder="1" applyAlignment="1" applyProtection="1">
      <alignment horizontal="left" vertical="top" wrapText="1"/>
      <protection hidden="1"/>
    </xf>
    <xf numFmtId="165" fontId="15" fillId="0" borderId="60" xfId="46" applyNumberFormat="1" applyFont="1" applyBorder="1" applyAlignment="1" applyProtection="1">
      <alignment horizontal="center" vertical="center"/>
      <protection hidden="1"/>
    </xf>
    <xf numFmtId="165" fontId="15" fillId="0" borderId="42" xfId="46" applyNumberFormat="1" applyFont="1" applyBorder="1" applyAlignment="1" applyProtection="1">
      <alignment horizontal="center" vertical="center"/>
      <protection hidden="1"/>
    </xf>
    <xf numFmtId="0" fontId="8" fillId="0" borderId="52" xfId="46" applyFont="1" applyFill="1" applyBorder="1" applyAlignment="1" applyProtection="1">
      <alignment horizontal="center"/>
      <protection hidden="1"/>
    </xf>
    <xf numFmtId="0" fontId="8" fillId="0" borderId="53" xfId="46" applyFont="1" applyFill="1" applyBorder="1" applyAlignment="1" applyProtection="1">
      <alignment horizontal="center"/>
      <protection hidden="1"/>
    </xf>
    <xf numFmtId="0" fontId="8" fillId="0" borderId="54" xfId="46" applyFont="1" applyFill="1" applyBorder="1" applyAlignment="1" applyProtection="1">
      <alignment horizontal="center"/>
      <protection hidden="1"/>
    </xf>
    <xf numFmtId="0" fontId="13" fillId="0" borderId="55" xfId="46" applyFont="1" applyFill="1" applyBorder="1" applyAlignment="1" applyProtection="1">
      <alignment horizontal="center"/>
      <protection hidden="1"/>
    </xf>
    <xf numFmtId="0" fontId="13" fillId="0" borderId="56" xfId="46" applyFont="1" applyFill="1" applyBorder="1" applyAlignment="1" applyProtection="1">
      <alignment horizontal="center"/>
      <protection hidden="1"/>
    </xf>
    <xf numFmtId="0" fontId="13" fillId="0" borderId="57" xfId="46" applyFont="1" applyFill="1" applyBorder="1" applyAlignment="1" applyProtection="1">
      <alignment horizontal="center"/>
      <protection hidden="1"/>
    </xf>
    <xf numFmtId="165" fontId="15" fillId="0" borderId="28" xfId="46" applyNumberFormat="1" applyFont="1" applyBorder="1" applyAlignment="1" applyProtection="1">
      <alignment horizontal="center" vertical="center"/>
      <protection hidden="1"/>
    </xf>
    <xf numFmtId="0" fontId="7" fillId="0" borderId="26" xfId="46" applyFont="1" applyBorder="1" applyAlignment="1" applyProtection="1">
      <alignment horizontal="center" vertical="center"/>
      <protection hidden="1"/>
    </xf>
    <xf numFmtId="0" fontId="7" fillId="0" borderId="41" xfId="46" applyFont="1" applyBorder="1" applyAlignment="1" applyProtection="1">
      <alignment horizontal="center" vertical="center"/>
      <protection hidden="1"/>
    </xf>
    <xf numFmtId="0" fontId="4" fillId="0" borderId="27" xfId="46" applyNumberFormat="1" applyFont="1" applyFill="1" applyBorder="1" applyAlignment="1" applyProtection="1">
      <alignment horizontal="center" vertical="center"/>
      <protection hidden="1"/>
    </xf>
    <xf numFmtId="0" fontId="4" fillId="0" borderId="23" xfId="46" applyNumberFormat="1" applyFont="1" applyFill="1" applyBorder="1" applyAlignment="1" applyProtection="1">
      <alignment horizontal="center" vertical="center"/>
      <protection hidden="1"/>
    </xf>
    <xf numFmtId="0" fontId="4" fillId="0" borderId="61" xfId="46" applyNumberFormat="1" applyFont="1" applyFill="1" applyBorder="1" applyAlignment="1" applyProtection="1">
      <alignment horizontal="center" vertical="center"/>
      <protection hidden="1"/>
    </xf>
    <xf numFmtId="0" fontId="4" fillId="0" borderId="62" xfId="46" applyNumberFormat="1" applyFont="1" applyFill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1133475</xdr:colOff>
      <xdr:row>0</xdr:row>
      <xdr:rowOff>133350</xdr:rowOff>
    </xdr:from>
    <xdr:to>
      <xdr:col>7</xdr:col>
      <xdr:colOff>485775</xdr:colOff>
      <xdr:row>0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33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1866900</xdr:colOff>
      <xdr:row>0</xdr:row>
      <xdr:rowOff>38100</xdr:rowOff>
    </xdr:from>
    <xdr:to>
      <xdr:col>6</xdr:col>
      <xdr:colOff>600075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3810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742950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34275" y="7620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704850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133350</xdr:rowOff>
    </xdr:from>
    <xdr:to>
      <xdr:col>7</xdr:col>
      <xdr:colOff>466725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5"/>
  <sheetViews>
    <sheetView showGridLines="0" zoomScale="120" zoomScaleNormal="120" zoomScalePageLayoutView="0" workbookViewId="0" topLeftCell="A94">
      <selection activeCell="D50" sqref="D50"/>
    </sheetView>
  </sheetViews>
  <sheetFormatPr defaultColWidth="9.140625" defaultRowHeight="12.75"/>
  <cols>
    <col min="1" max="1" width="5.57421875" style="21" customWidth="1"/>
    <col min="2" max="2" width="14.28125" style="12" customWidth="1"/>
    <col min="3" max="3" width="12.57421875" style="12" customWidth="1"/>
    <col min="4" max="4" width="9.140625" style="10" bestFit="1" customWidth="1"/>
    <col min="5" max="5" width="29.00390625" style="12" bestFit="1" customWidth="1"/>
    <col min="6" max="6" width="9.140625" style="12" bestFit="1" customWidth="1"/>
    <col min="7" max="7" width="25.57421875" style="12" bestFit="1" customWidth="1"/>
    <col min="8" max="8" width="9.7109375" style="12" customWidth="1"/>
    <col min="9" max="18" width="9.140625" style="12" customWidth="1"/>
    <col min="19" max="19" width="7.8515625" style="10" bestFit="1" customWidth="1"/>
    <col min="20" max="16384" width="9.140625" style="12" customWidth="1"/>
  </cols>
  <sheetData>
    <row r="1" spans="1:32" ht="93" customHeight="1" thickBot="1">
      <c r="A1" s="150" t="str">
        <f>"Prezenční listina - Malý svratecký maratón "&amp;O2</f>
        <v>Prezenční listina - Malý svratecký maratón 2013</v>
      </c>
      <c r="B1" s="151"/>
      <c r="C1" s="151"/>
      <c r="D1" s="151"/>
      <c r="E1" s="151"/>
      <c r="F1" s="151"/>
      <c r="G1" s="151"/>
      <c r="H1" s="1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115" t="s">
        <v>6</v>
      </c>
      <c r="C2" s="115" t="s">
        <v>0</v>
      </c>
      <c r="D2" s="115" t="s">
        <v>1</v>
      </c>
      <c r="E2" s="115" t="s">
        <v>4</v>
      </c>
      <c r="F2" s="116" t="s">
        <v>7</v>
      </c>
      <c r="G2" s="115" t="s">
        <v>5</v>
      </c>
      <c r="H2" s="117" t="s">
        <v>3</v>
      </c>
      <c r="I2" s="1"/>
      <c r="J2" s="1"/>
      <c r="K2" s="1"/>
      <c r="L2" s="1"/>
      <c r="M2" s="1"/>
      <c r="N2" s="1"/>
      <c r="O2" s="35">
        <v>2013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2">
        <v>1</v>
      </c>
      <c r="B3" s="118" t="s">
        <v>135</v>
      </c>
      <c r="C3" s="118" t="s">
        <v>136</v>
      </c>
      <c r="D3" s="119">
        <v>1967</v>
      </c>
      <c r="E3" s="120" t="s">
        <v>137</v>
      </c>
      <c r="F3" s="121">
        <v>84</v>
      </c>
      <c r="G3" s="120"/>
      <c r="H3" s="122" t="e">
        <f>#VALUE!</f>
        <v>#VALUE!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aca="true" t="shared" si="0" ref="S3:S34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6">
        <f>IF(B4&lt;&gt;0,A3+1,"")</f>
        <v>2</v>
      </c>
      <c r="B4" s="118" t="s">
        <v>120</v>
      </c>
      <c r="C4" s="118" t="s">
        <v>13</v>
      </c>
      <c r="D4" s="119">
        <v>1945</v>
      </c>
      <c r="E4" s="120" t="s">
        <v>121</v>
      </c>
      <c r="F4" s="121">
        <v>2</v>
      </c>
      <c r="G4" s="120"/>
      <c r="H4" s="122" t="e">
        <f>#VALUE!</f>
        <v>#VALUE!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0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6">
        <f aca="true" t="shared" si="1" ref="A5:A68">IF(B5&lt;&gt;0,A4+1,"")</f>
        <v>3</v>
      </c>
      <c r="B5" s="118" t="s">
        <v>158</v>
      </c>
      <c r="C5" s="118" t="s">
        <v>159</v>
      </c>
      <c r="D5" s="119">
        <v>1959</v>
      </c>
      <c r="E5" s="120" t="s">
        <v>30</v>
      </c>
      <c r="F5" s="121"/>
      <c r="G5" s="120"/>
      <c r="H5" s="122" t="e">
        <f>#VALUE!</f>
        <v>#VALUE!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0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6">
        <f t="shared" si="1"/>
        <v>4</v>
      </c>
      <c r="B6" s="118" t="s">
        <v>149</v>
      </c>
      <c r="C6" s="118" t="s">
        <v>150</v>
      </c>
      <c r="D6" s="119">
        <v>1982</v>
      </c>
      <c r="E6" s="120" t="s">
        <v>151</v>
      </c>
      <c r="F6" s="121">
        <v>71</v>
      </c>
      <c r="G6" s="120"/>
      <c r="H6" s="122" t="e">
        <f>#VALUE!</f>
        <v>#VALUE!</v>
      </c>
      <c r="I6" s="1"/>
      <c r="J6" s="1"/>
      <c r="K6" s="147" t="s">
        <v>18</v>
      </c>
      <c r="L6" s="148"/>
      <c r="M6" s="149"/>
      <c r="N6" s="1"/>
      <c r="O6" s="18"/>
      <c r="P6" s="1"/>
      <c r="Q6" s="1"/>
      <c r="R6" s="1"/>
      <c r="S6" s="4" t="str">
        <f t="shared" si="0"/>
        <v>Ž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6">
        <f t="shared" si="1"/>
        <v>5</v>
      </c>
      <c r="B7" s="118" t="s">
        <v>178</v>
      </c>
      <c r="C7" s="118" t="s">
        <v>179</v>
      </c>
      <c r="D7" s="119">
        <v>1982</v>
      </c>
      <c r="E7" s="120" t="s">
        <v>26</v>
      </c>
      <c r="F7" s="121">
        <v>45</v>
      </c>
      <c r="G7" s="120"/>
      <c r="H7" s="122" t="e">
        <f>#VALUE!</f>
        <v>#VALUE!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0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6">
        <f t="shared" si="1"/>
        <v>6</v>
      </c>
      <c r="B8" s="118" t="s">
        <v>97</v>
      </c>
      <c r="C8" s="118" t="s">
        <v>98</v>
      </c>
      <c r="D8" s="119">
        <v>1976</v>
      </c>
      <c r="E8" s="120" t="s">
        <v>99</v>
      </c>
      <c r="F8" s="121">
        <v>63</v>
      </c>
      <c r="G8" s="120"/>
      <c r="H8" s="122" t="e">
        <f>#VALUE!</f>
        <v>#VALUE!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0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6">
        <f t="shared" si="1"/>
        <v>7</v>
      </c>
      <c r="B9" s="118" t="s">
        <v>97</v>
      </c>
      <c r="C9" s="118" t="s">
        <v>100</v>
      </c>
      <c r="D9" s="119">
        <v>1978</v>
      </c>
      <c r="E9" s="120" t="s">
        <v>99</v>
      </c>
      <c r="F9" s="121">
        <v>64</v>
      </c>
      <c r="G9" s="120"/>
      <c r="H9" s="122" t="e">
        <f>#VALUE!</f>
        <v>#VALUE!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0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6">
        <f t="shared" si="1"/>
        <v>8</v>
      </c>
      <c r="B10" s="118" t="s">
        <v>194</v>
      </c>
      <c r="C10" s="118" t="s">
        <v>195</v>
      </c>
      <c r="D10" s="119">
        <v>1958</v>
      </c>
      <c r="E10" s="120" t="s">
        <v>196</v>
      </c>
      <c r="F10" s="121">
        <v>7</v>
      </c>
      <c r="G10" s="120"/>
      <c r="H10" s="122" t="e">
        <f>#VALUE!</f>
        <v>#VALUE!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0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26">
        <f t="shared" si="1"/>
        <v>9</v>
      </c>
      <c r="B11" s="118" t="s">
        <v>255</v>
      </c>
      <c r="C11" s="118" t="s">
        <v>14</v>
      </c>
      <c r="D11" s="119">
        <v>1970</v>
      </c>
      <c r="E11" s="120" t="s">
        <v>26</v>
      </c>
      <c r="F11" s="121">
        <v>28</v>
      </c>
      <c r="G11" s="120"/>
      <c r="H11" s="122" t="e">
        <f>#VALUE!</f>
        <v>#VALUE!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0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26">
        <f t="shared" si="1"/>
        <v>10</v>
      </c>
      <c r="B12" s="23" t="s">
        <v>239</v>
      </c>
      <c r="C12" s="23" t="s">
        <v>107</v>
      </c>
      <c r="D12" s="24">
        <v>1988</v>
      </c>
      <c r="E12" s="33" t="s">
        <v>240</v>
      </c>
      <c r="F12" s="25"/>
      <c r="G12" s="33"/>
      <c r="H12" s="16" t="e">
        <f>#VALUE!</f>
        <v>#VALUE!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0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>
      <c r="A13" s="26">
        <f t="shared" si="1"/>
        <v>11</v>
      </c>
      <c r="B13" s="118" t="s">
        <v>70</v>
      </c>
      <c r="C13" s="118" t="s">
        <v>71</v>
      </c>
      <c r="D13" s="119">
        <v>1957</v>
      </c>
      <c r="E13" s="120" t="s">
        <v>72</v>
      </c>
      <c r="F13" s="121">
        <v>10</v>
      </c>
      <c r="G13" s="120"/>
      <c r="H13" s="122" t="e">
        <f>#VALUE!</f>
        <v>#VALUE!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0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26">
        <f t="shared" si="1"/>
        <v>12</v>
      </c>
      <c r="B14" s="118" t="s">
        <v>124</v>
      </c>
      <c r="C14" s="118" t="s">
        <v>14</v>
      </c>
      <c r="D14" s="119">
        <v>1935</v>
      </c>
      <c r="E14" s="120" t="s">
        <v>125</v>
      </c>
      <c r="F14" s="121"/>
      <c r="G14" s="120"/>
      <c r="H14" s="122" t="e">
        <f>#VALUE!</f>
        <v>#VALUE!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0"/>
        <v>M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26">
        <f t="shared" si="1"/>
        <v>13</v>
      </c>
      <c r="B15" s="118" t="s">
        <v>27</v>
      </c>
      <c r="C15" s="118" t="s">
        <v>28</v>
      </c>
      <c r="D15" s="119">
        <v>1982</v>
      </c>
      <c r="E15" s="120" t="s">
        <v>19</v>
      </c>
      <c r="F15" s="121">
        <v>47</v>
      </c>
      <c r="G15" s="120"/>
      <c r="H15" s="122" t="e">
        <f>#VALUE!</f>
        <v>#VALUE!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0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26">
        <f t="shared" si="1"/>
        <v>14</v>
      </c>
      <c r="B16" s="118" t="s">
        <v>152</v>
      </c>
      <c r="C16" s="118" t="s">
        <v>153</v>
      </c>
      <c r="D16" s="119">
        <v>1946</v>
      </c>
      <c r="E16" s="120" t="s">
        <v>154</v>
      </c>
      <c r="F16" s="121">
        <v>24</v>
      </c>
      <c r="G16" s="120"/>
      <c r="H16" s="122" t="e">
        <f>#VALUE!</f>
        <v>#VALUE!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0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26">
        <f t="shared" si="1"/>
        <v>15</v>
      </c>
      <c r="B17" s="118" t="s">
        <v>74</v>
      </c>
      <c r="C17" s="118" t="s">
        <v>71</v>
      </c>
      <c r="D17" s="119">
        <v>1977</v>
      </c>
      <c r="E17" s="120" t="s">
        <v>26</v>
      </c>
      <c r="F17" s="121">
        <v>43</v>
      </c>
      <c r="G17" s="120"/>
      <c r="H17" s="122" t="e">
        <f>#VALUE!</f>
        <v>#VALUE!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0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26">
        <f t="shared" si="1"/>
        <v>16</v>
      </c>
      <c r="B18" s="118" t="s">
        <v>102</v>
      </c>
      <c r="C18" s="118" t="s">
        <v>15</v>
      </c>
      <c r="D18" s="119">
        <v>1941</v>
      </c>
      <c r="E18" s="120" t="s">
        <v>19</v>
      </c>
      <c r="F18" s="121">
        <v>31</v>
      </c>
      <c r="G18" s="120"/>
      <c r="H18" s="122" t="e">
        <f>#VALUE!</f>
        <v>#VALUE!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0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26">
        <f t="shared" si="1"/>
        <v>17</v>
      </c>
      <c r="B19" s="118" t="s">
        <v>109</v>
      </c>
      <c r="C19" s="118" t="s">
        <v>110</v>
      </c>
      <c r="D19" s="119">
        <v>1938</v>
      </c>
      <c r="E19" s="120" t="s">
        <v>111</v>
      </c>
      <c r="F19" s="121">
        <v>23</v>
      </c>
      <c r="G19" s="120"/>
      <c r="H19" s="122" t="e">
        <f>#VALUE!</f>
        <v>#VALUE!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0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26">
        <f t="shared" si="1"/>
        <v>18</v>
      </c>
      <c r="B20" s="118" t="s">
        <v>199</v>
      </c>
      <c r="C20" s="118" t="s">
        <v>200</v>
      </c>
      <c r="D20" s="119">
        <v>1978</v>
      </c>
      <c r="E20" s="120" t="s">
        <v>201</v>
      </c>
      <c r="F20" s="121"/>
      <c r="G20" s="120"/>
      <c r="H20" s="122" t="e">
        <f>#VALUE!</f>
        <v>#VALUE!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0"/>
        <v>M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26">
        <f t="shared" si="1"/>
        <v>19</v>
      </c>
      <c r="B21" s="118" t="s">
        <v>160</v>
      </c>
      <c r="C21" s="118" t="s">
        <v>161</v>
      </c>
      <c r="D21" s="119">
        <v>1953</v>
      </c>
      <c r="E21" s="120" t="s">
        <v>162</v>
      </c>
      <c r="F21" s="121">
        <v>20</v>
      </c>
      <c r="G21" s="120"/>
      <c r="H21" s="122" t="e">
        <f>#VALUE!</f>
        <v>#VALUE!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0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26">
        <f t="shared" si="1"/>
        <v>20</v>
      </c>
      <c r="B22" s="118" t="s">
        <v>116</v>
      </c>
      <c r="C22" s="118" t="s">
        <v>100</v>
      </c>
      <c r="D22" s="119">
        <v>1968</v>
      </c>
      <c r="E22" s="120" t="s">
        <v>85</v>
      </c>
      <c r="F22" s="121">
        <v>91</v>
      </c>
      <c r="G22" s="120"/>
      <c r="H22" s="122" t="e">
        <f>#VALUE!</f>
        <v>#VALUE!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0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26">
        <f t="shared" si="1"/>
        <v>21</v>
      </c>
      <c r="B23" s="23" t="s">
        <v>233</v>
      </c>
      <c r="C23" s="23" t="s">
        <v>14</v>
      </c>
      <c r="D23" s="24">
        <v>1953</v>
      </c>
      <c r="E23" s="33" t="s">
        <v>234</v>
      </c>
      <c r="F23" s="25">
        <v>46</v>
      </c>
      <c r="G23" s="33"/>
      <c r="H23" s="16" t="e">
        <f>#VALUE!</f>
        <v>#VALUE!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0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>
      <c r="A24" s="26">
        <f t="shared" si="1"/>
        <v>22</v>
      </c>
      <c r="B24" s="118" t="s">
        <v>192</v>
      </c>
      <c r="C24" s="118" t="s">
        <v>14</v>
      </c>
      <c r="D24" s="119">
        <v>1953</v>
      </c>
      <c r="E24" s="120" t="s">
        <v>193</v>
      </c>
      <c r="F24" s="121">
        <v>15</v>
      </c>
      <c r="G24" s="120"/>
      <c r="H24" s="122" t="e">
        <f>#VALUE!</f>
        <v>#VALUE!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0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26">
        <f t="shared" si="1"/>
        <v>23</v>
      </c>
      <c r="B25" s="118" t="s">
        <v>61</v>
      </c>
      <c r="C25" s="118" t="s">
        <v>62</v>
      </c>
      <c r="D25" s="119">
        <v>1942</v>
      </c>
      <c r="E25" s="120" t="s">
        <v>63</v>
      </c>
      <c r="F25" s="121">
        <v>17</v>
      </c>
      <c r="G25" s="120"/>
      <c r="H25" s="122" t="e">
        <f>#VALUE!</f>
        <v>#VALUE!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0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>
      <c r="A26" s="26">
        <f t="shared" si="1"/>
        <v>24</v>
      </c>
      <c r="B26" s="118" t="s">
        <v>117</v>
      </c>
      <c r="C26" s="118" t="s">
        <v>118</v>
      </c>
      <c r="D26" s="119">
        <v>1974</v>
      </c>
      <c r="E26" s="120" t="s">
        <v>119</v>
      </c>
      <c r="F26" s="121">
        <v>14</v>
      </c>
      <c r="G26" s="120"/>
      <c r="H26" s="122" t="e">
        <f>#VALUE!</f>
        <v>#VALUE!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0"/>
        <v>Ž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26">
        <f t="shared" si="1"/>
        <v>25</v>
      </c>
      <c r="B27" s="118" t="s">
        <v>68</v>
      </c>
      <c r="C27" s="118" t="s">
        <v>14</v>
      </c>
      <c r="D27" s="119">
        <v>1969</v>
      </c>
      <c r="E27" s="120" t="s">
        <v>69</v>
      </c>
      <c r="F27" s="121">
        <v>77</v>
      </c>
      <c r="G27" s="120"/>
      <c r="H27" s="122" t="e">
        <f>#VALUE!</f>
        <v>#VALUE!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0"/>
        <v>M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26">
        <f t="shared" si="1"/>
        <v>26</v>
      </c>
      <c r="B28" s="118" t="s">
        <v>228</v>
      </c>
      <c r="C28" s="118" t="s">
        <v>136</v>
      </c>
      <c r="D28" s="119">
        <v>1973</v>
      </c>
      <c r="E28" s="120" t="s">
        <v>229</v>
      </c>
      <c r="F28" s="121">
        <v>18</v>
      </c>
      <c r="G28" s="120"/>
      <c r="H28" s="122" t="e">
        <f>#VALUE!</f>
        <v>#VALUE!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0"/>
        <v>M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26">
        <f t="shared" si="1"/>
        <v>27</v>
      </c>
      <c r="B29" s="118" t="s">
        <v>141</v>
      </c>
      <c r="C29" s="118" t="s">
        <v>142</v>
      </c>
      <c r="D29" s="119">
        <v>1940</v>
      </c>
      <c r="E29" s="120" t="s">
        <v>140</v>
      </c>
      <c r="F29" s="121">
        <v>54</v>
      </c>
      <c r="G29" s="120"/>
      <c r="H29" s="122" t="e">
        <f>#VALUE!</f>
        <v>#VALUE!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0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26">
        <f t="shared" si="1"/>
        <v>28</v>
      </c>
      <c r="B30" s="118" t="s">
        <v>131</v>
      </c>
      <c r="C30" s="118" t="s">
        <v>29</v>
      </c>
      <c r="D30" s="119">
        <v>1964</v>
      </c>
      <c r="E30" s="120" t="s">
        <v>132</v>
      </c>
      <c r="F30" s="121"/>
      <c r="G30" s="120"/>
      <c r="H30" s="122" t="e">
        <f>#VALUE!</f>
        <v>#VALUE!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0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26">
        <f t="shared" si="1"/>
        <v>29</v>
      </c>
      <c r="B31" s="118" t="s">
        <v>133</v>
      </c>
      <c r="C31" s="118" t="s">
        <v>134</v>
      </c>
      <c r="D31" s="119">
        <v>1973</v>
      </c>
      <c r="E31" s="120" t="s">
        <v>132</v>
      </c>
      <c r="F31" s="121"/>
      <c r="G31" s="120"/>
      <c r="H31" s="122" t="e">
        <f>#VALUE!</f>
        <v>#VALUE!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0"/>
        <v>Ž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6">
        <f t="shared" si="1"/>
        <v>30</v>
      </c>
      <c r="B32" s="118" t="s">
        <v>163</v>
      </c>
      <c r="C32" s="118" t="s">
        <v>148</v>
      </c>
      <c r="D32" s="119">
        <v>1987</v>
      </c>
      <c r="E32" s="120" t="s">
        <v>164</v>
      </c>
      <c r="F32" s="121">
        <v>80</v>
      </c>
      <c r="G32" s="120"/>
      <c r="H32" s="122" t="e">
        <f>#VALUE!</f>
        <v>#VALUE!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0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26">
        <f t="shared" si="1"/>
        <v>31</v>
      </c>
      <c r="B33" s="118" t="s">
        <v>21</v>
      </c>
      <c r="C33" s="118" t="s">
        <v>22</v>
      </c>
      <c r="D33" s="119">
        <v>1969</v>
      </c>
      <c r="E33" s="120" t="s">
        <v>30</v>
      </c>
      <c r="F33" s="121">
        <v>61</v>
      </c>
      <c r="G33" s="120"/>
      <c r="H33" s="122" t="e">
        <f>#VALUE!</f>
        <v>#VALUE!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0"/>
        <v>Ž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26">
        <f t="shared" si="1"/>
        <v>32</v>
      </c>
      <c r="B34" s="118" t="s">
        <v>73</v>
      </c>
      <c r="C34" s="118" t="s">
        <v>15</v>
      </c>
      <c r="D34" s="119">
        <v>1965</v>
      </c>
      <c r="E34" s="120" t="s">
        <v>30</v>
      </c>
      <c r="F34" s="121">
        <v>60</v>
      </c>
      <c r="G34" s="120"/>
      <c r="H34" s="122" t="e">
        <f>#VALUE!</f>
        <v>#VALUE!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0"/>
        <v>M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26">
        <f t="shared" si="1"/>
        <v>33</v>
      </c>
      <c r="B35" s="118" t="s">
        <v>42</v>
      </c>
      <c r="C35" s="118" t="s">
        <v>14</v>
      </c>
      <c r="D35" s="119">
        <v>1977</v>
      </c>
      <c r="E35" s="120" t="s">
        <v>43</v>
      </c>
      <c r="F35" s="121">
        <v>82</v>
      </c>
      <c r="G35" s="120"/>
      <c r="H35" s="122" t="e">
        <f>#VALUE!</f>
        <v>#VALUE!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aca="true" t="shared" si="2" ref="S35:S66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26">
        <f t="shared" si="1"/>
        <v>34</v>
      </c>
      <c r="B36" s="118" t="s">
        <v>42</v>
      </c>
      <c r="C36" s="118" t="s">
        <v>113</v>
      </c>
      <c r="D36" s="119">
        <v>1960</v>
      </c>
      <c r="E36" s="120" t="s">
        <v>123</v>
      </c>
      <c r="F36" s="121">
        <v>35</v>
      </c>
      <c r="G36" s="120"/>
      <c r="H36" s="122" t="e">
        <f>#VALUE!</f>
        <v>#VALUE!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2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26">
        <f t="shared" si="1"/>
        <v>35</v>
      </c>
      <c r="B37" s="118" t="s">
        <v>293</v>
      </c>
      <c r="C37" s="118" t="s">
        <v>126</v>
      </c>
      <c r="D37" s="119">
        <v>1957</v>
      </c>
      <c r="E37" s="120" t="s">
        <v>19</v>
      </c>
      <c r="F37" s="121">
        <v>41</v>
      </c>
      <c r="G37" s="120"/>
      <c r="H37" s="122" t="e">
        <f>#VALUE!</f>
        <v>#VALUE!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2"/>
        <v>Ž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26">
        <f t="shared" si="1"/>
        <v>36</v>
      </c>
      <c r="B38" s="118" t="s">
        <v>171</v>
      </c>
      <c r="C38" s="118" t="s">
        <v>14</v>
      </c>
      <c r="D38" s="119">
        <v>1970</v>
      </c>
      <c r="E38" s="120" t="s">
        <v>26</v>
      </c>
      <c r="F38" s="121"/>
      <c r="G38" s="120"/>
      <c r="H38" s="122" t="e">
        <f>#VALUE!</f>
        <v>#VALUE!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2"/>
        <v>M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26">
        <f t="shared" si="1"/>
        <v>37</v>
      </c>
      <c r="B39" s="118" t="s">
        <v>183</v>
      </c>
      <c r="C39" s="118" t="s">
        <v>184</v>
      </c>
      <c r="D39" s="119">
        <v>1976</v>
      </c>
      <c r="E39" s="120" t="s">
        <v>185</v>
      </c>
      <c r="F39" s="121">
        <v>51</v>
      </c>
      <c r="G39" s="120"/>
      <c r="H39" s="122" t="e">
        <f>#VALUE!</f>
        <v>#VALUE!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2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26">
        <f t="shared" si="1"/>
        <v>38</v>
      </c>
      <c r="B40" s="118" t="s">
        <v>172</v>
      </c>
      <c r="C40" s="118" t="s">
        <v>173</v>
      </c>
      <c r="D40" s="119">
        <v>1967</v>
      </c>
      <c r="E40" s="120" t="s">
        <v>174</v>
      </c>
      <c r="F40" s="121">
        <v>4</v>
      </c>
      <c r="G40" s="120"/>
      <c r="H40" s="122" t="e">
        <f>#VALUE!</f>
        <v>#VALUE!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2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26">
        <f t="shared" si="1"/>
        <v>39</v>
      </c>
      <c r="B41" s="118" t="s">
        <v>112</v>
      </c>
      <c r="C41" s="118" t="s">
        <v>113</v>
      </c>
      <c r="D41" s="119">
        <v>1959</v>
      </c>
      <c r="E41" s="120" t="s">
        <v>26</v>
      </c>
      <c r="F41" s="121">
        <v>26</v>
      </c>
      <c r="G41" s="120"/>
      <c r="H41" s="122" t="e">
        <f>#VALUE!</f>
        <v>#VALUE!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2"/>
        <v>M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26">
        <f t="shared" si="1"/>
        <v>40</v>
      </c>
      <c r="B42" s="118" t="s">
        <v>168</v>
      </c>
      <c r="C42" s="118" t="s">
        <v>169</v>
      </c>
      <c r="D42" s="119">
        <v>1980</v>
      </c>
      <c r="E42" s="120" t="s">
        <v>170</v>
      </c>
      <c r="F42" s="121"/>
      <c r="G42" s="120"/>
      <c r="H42" s="122" t="e">
        <f>#VALUE!</f>
        <v>#VALUE!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2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26">
        <f t="shared" si="1"/>
        <v>41</v>
      </c>
      <c r="B43" s="23" t="s">
        <v>230</v>
      </c>
      <c r="C43" s="23" t="s">
        <v>15</v>
      </c>
      <c r="D43" s="24">
        <v>1972</v>
      </c>
      <c r="E43" s="33" t="s">
        <v>231</v>
      </c>
      <c r="F43" s="25"/>
      <c r="G43" s="33"/>
      <c r="H43" s="16" t="e">
        <f>#VALUE!</f>
        <v>#VALUE!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2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6">
        <f t="shared" si="1"/>
        <v>42</v>
      </c>
      <c r="B44" s="118" t="s">
        <v>197</v>
      </c>
      <c r="C44" s="118" t="s">
        <v>98</v>
      </c>
      <c r="D44" s="119">
        <v>1973</v>
      </c>
      <c r="E44" s="120" t="s">
        <v>198</v>
      </c>
      <c r="F44" s="121">
        <v>13</v>
      </c>
      <c r="G44" s="120"/>
      <c r="H44" s="122" t="e">
        <f>#VALUE!</f>
        <v>#VALUE!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2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6">
        <f t="shared" si="1"/>
        <v>43</v>
      </c>
      <c r="B45" s="118" t="s">
        <v>51</v>
      </c>
      <c r="C45" s="118" t="s">
        <v>52</v>
      </c>
      <c r="D45" s="119">
        <v>1969</v>
      </c>
      <c r="E45" s="120" t="s">
        <v>53</v>
      </c>
      <c r="F45" s="121"/>
      <c r="G45" s="120"/>
      <c r="H45" s="122" t="e">
        <f>#VALUE!</f>
        <v>#VALUE!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2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6">
        <f t="shared" si="1"/>
        <v>44</v>
      </c>
      <c r="B46" s="118" t="s">
        <v>75</v>
      </c>
      <c r="C46" s="118" t="s">
        <v>76</v>
      </c>
      <c r="D46" s="119">
        <v>1951</v>
      </c>
      <c r="E46" s="120" t="s">
        <v>77</v>
      </c>
      <c r="F46" s="121">
        <v>48</v>
      </c>
      <c r="G46" s="120"/>
      <c r="H46" s="122" t="e">
        <f>#VALUE!</f>
        <v>#VALUE!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2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6">
        <f t="shared" si="1"/>
        <v>45</v>
      </c>
      <c r="B47" s="118" t="s">
        <v>82</v>
      </c>
      <c r="C47" s="118" t="s">
        <v>83</v>
      </c>
      <c r="D47" s="119">
        <v>1963</v>
      </c>
      <c r="E47" s="120" t="s">
        <v>19</v>
      </c>
      <c r="F47" s="121">
        <v>30</v>
      </c>
      <c r="G47" s="120"/>
      <c r="H47" s="122" t="e">
        <f>#VALUE!</f>
        <v>#VALUE!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2"/>
        <v>Ž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6">
        <f t="shared" si="1"/>
        <v>46</v>
      </c>
      <c r="B48" s="23" t="s">
        <v>275</v>
      </c>
      <c r="C48" s="23" t="s">
        <v>241</v>
      </c>
      <c r="D48" s="24">
        <v>1971</v>
      </c>
      <c r="E48" s="33" t="s">
        <v>242</v>
      </c>
      <c r="F48" s="25">
        <v>75</v>
      </c>
      <c r="G48" s="33"/>
      <c r="H48" s="16" t="e">
        <f>#VALUE!</f>
        <v>#VALUE!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2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6">
        <f t="shared" si="1"/>
        <v>47</v>
      </c>
      <c r="B49" s="118" t="s">
        <v>127</v>
      </c>
      <c r="C49" s="118" t="s">
        <v>14</v>
      </c>
      <c r="D49" s="119">
        <v>1961</v>
      </c>
      <c r="E49" s="120" t="s">
        <v>128</v>
      </c>
      <c r="F49" s="121">
        <v>38</v>
      </c>
      <c r="G49" s="120"/>
      <c r="H49" s="122" t="e">
        <f>#VALUE!</f>
        <v>#VALUE!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2"/>
        <v>M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6">
        <f t="shared" si="1"/>
        <v>48</v>
      </c>
      <c r="B50" s="118" t="s">
        <v>79</v>
      </c>
      <c r="C50" s="118" t="s">
        <v>78</v>
      </c>
      <c r="D50" s="119">
        <v>1971</v>
      </c>
      <c r="E50" s="120" t="s">
        <v>80</v>
      </c>
      <c r="F50" s="121">
        <v>55</v>
      </c>
      <c r="G50" s="120"/>
      <c r="H50" s="122" t="e">
        <f>#VALUE!</f>
        <v>#VALUE!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2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26">
        <f t="shared" si="1"/>
        <v>49</v>
      </c>
      <c r="B51" s="118" t="s">
        <v>54</v>
      </c>
      <c r="C51" s="118" t="s">
        <v>13</v>
      </c>
      <c r="D51" s="119">
        <v>1951</v>
      </c>
      <c r="E51" s="120" t="s">
        <v>55</v>
      </c>
      <c r="F51" s="121">
        <v>72</v>
      </c>
      <c r="G51" s="120"/>
      <c r="H51" s="122" t="e">
        <f>#VALUE!</f>
        <v>#VALUE!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2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26">
        <f t="shared" si="1"/>
        <v>50</v>
      </c>
      <c r="B52" s="118" t="s">
        <v>180</v>
      </c>
      <c r="C52" s="118" t="s">
        <v>181</v>
      </c>
      <c r="D52" s="119">
        <v>1966</v>
      </c>
      <c r="E52" s="120" t="s">
        <v>182</v>
      </c>
      <c r="F52" s="121">
        <v>40</v>
      </c>
      <c r="G52" s="120"/>
      <c r="H52" s="122" t="e">
        <f>#VALUE!</f>
        <v>#VALUE!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2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26">
        <f t="shared" si="1"/>
        <v>51</v>
      </c>
      <c r="B53" s="118" t="s">
        <v>89</v>
      </c>
      <c r="C53" s="118" t="s">
        <v>90</v>
      </c>
      <c r="D53" s="119">
        <v>1955</v>
      </c>
      <c r="E53" s="120" t="s">
        <v>19</v>
      </c>
      <c r="F53" s="121">
        <v>3</v>
      </c>
      <c r="G53" s="120"/>
      <c r="H53" s="122" t="e">
        <f>#VALUE!</f>
        <v>#VALUE!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2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26">
        <v>52</v>
      </c>
      <c r="B54" s="118" t="s">
        <v>84</v>
      </c>
      <c r="C54" s="118" t="s">
        <v>29</v>
      </c>
      <c r="D54" s="119">
        <v>1965</v>
      </c>
      <c r="E54" s="120" t="s">
        <v>85</v>
      </c>
      <c r="F54" s="121">
        <v>56</v>
      </c>
      <c r="G54" s="120"/>
      <c r="H54" s="122" t="e">
        <f>#VALUE!</f>
        <v>#VALUE!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2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26">
        <f t="shared" si="1"/>
        <v>53</v>
      </c>
      <c r="B55" s="118" t="s">
        <v>227</v>
      </c>
      <c r="C55" s="118" t="s">
        <v>148</v>
      </c>
      <c r="D55" s="119">
        <v>1977</v>
      </c>
      <c r="E55" s="120" t="s">
        <v>226</v>
      </c>
      <c r="F55" s="121">
        <v>81</v>
      </c>
      <c r="G55" s="120"/>
      <c r="H55" s="122" t="e">
        <f>#VALUE!</f>
        <v>#VALUE!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2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6">
        <f t="shared" si="1"/>
        <v>54</v>
      </c>
      <c r="B56" s="118" t="s">
        <v>23</v>
      </c>
      <c r="C56" s="118" t="s">
        <v>24</v>
      </c>
      <c r="D56" s="119">
        <v>1970</v>
      </c>
      <c r="E56" s="120" t="s">
        <v>19</v>
      </c>
      <c r="F56" s="121">
        <v>66</v>
      </c>
      <c r="G56" s="120"/>
      <c r="H56" s="122" t="e">
        <f>#VALUE!</f>
        <v>#VALUE!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2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6">
        <f t="shared" si="1"/>
        <v>55</v>
      </c>
      <c r="B57" s="118" t="s">
        <v>17</v>
      </c>
      <c r="C57" s="118" t="s">
        <v>16</v>
      </c>
      <c r="D57" s="119">
        <v>1964</v>
      </c>
      <c r="E57" s="120" t="s">
        <v>38</v>
      </c>
      <c r="F57" s="121">
        <v>49</v>
      </c>
      <c r="G57" s="120"/>
      <c r="H57" s="122" t="e">
        <f>#VALUE!</f>
        <v>#VALUE!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2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6">
        <f t="shared" si="1"/>
        <v>56</v>
      </c>
      <c r="B58" s="118" t="s">
        <v>95</v>
      </c>
      <c r="C58" s="118" t="s">
        <v>96</v>
      </c>
      <c r="D58" s="119">
        <v>1962</v>
      </c>
      <c r="E58" s="120" t="s">
        <v>19</v>
      </c>
      <c r="F58" s="121">
        <v>67</v>
      </c>
      <c r="G58" s="120"/>
      <c r="H58" s="122" t="e">
        <f>#VALUE!</f>
        <v>#VALUE!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2"/>
        <v>Ž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6">
        <f t="shared" si="1"/>
        <v>57</v>
      </c>
      <c r="B59" s="118" t="s">
        <v>167</v>
      </c>
      <c r="C59" s="118" t="s">
        <v>29</v>
      </c>
      <c r="D59" s="119">
        <v>1975</v>
      </c>
      <c r="E59" s="120" t="s">
        <v>151</v>
      </c>
      <c r="F59" s="121">
        <v>70</v>
      </c>
      <c r="G59" s="120"/>
      <c r="H59" s="122" t="e">
        <f>#VALUE!</f>
        <v>#VALUE!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2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6">
        <f t="shared" si="1"/>
        <v>58</v>
      </c>
      <c r="B60" s="118" t="s">
        <v>145</v>
      </c>
      <c r="C60" s="118" t="s">
        <v>13</v>
      </c>
      <c r="D60" s="119">
        <v>1983</v>
      </c>
      <c r="E60" s="120" t="s">
        <v>146</v>
      </c>
      <c r="F60" s="121">
        <v>21</v>
      </c>
      <c r="G60" s="120"/>
      <c r="H60" s="122" t="e">
        <f>#VALUE!</f>
        <v>#VALUE!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2"/>
        <v>M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26">
        <f t="shared" si="1"/>
        <v>59</v>
      </c>
      <c r="B61" s="118" t="s">
        <v>46</v>
      </c>
      <c r="C61" s="118" t="s">
        <v>16</v>
      </c>
      <c r="D61" s="119">
        <v>1945</v>
      </c>
      <c r="E61" s="120" t="s">
        <v>47</v>
      </c>
      <c r="F61" s="121">
        <v>1</v>
      </c>
      <c r="G61" s="120"/>
      <c r="H61" s="122" t="e">
        <f>#VALUE!</f>
        <v>#VALUE!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2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26">
        <f t="shared" si="1"/>
        <v>60</v>
      </c>
      <c r="B62" s="118" t="s">
        <v>93</v>
      </c>
      <c r="C62" s="118" t="s">
        <v>31</v>
      </c>
      <c r="D62" s="119">
        <v>1990</v>
      </c>
      <c r="E62" s="120" t="s">
        <v>94</v>
      </c>
      <c r="F62" s="121">
        <v>57</v>
      </c>
      <c r="G62" s="120"/>
      <c r="H62" s="122" t="e">
        <f>#VALUE!</f>
        <v>#VALUE!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2"/>
        <v>Ž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26">
        <f t="shared" si="1"/>
        <v>61</v>
      </c>
      <c r="B63" s="118" t="s">
        <v>129</v>
      </c>
      <c r="C63" s="118" t="s">
        <v>110</v>
      </c>
      <c r="D63" s="119">
        <v>1966</v>
      </c>
      <c r="E63" s="120" t="s">
        <v>130</v>
      </c>
      <c r="F63" s="121">
        <v>32</v>
      </c>
      <c r="G63" s="120"/>
      <c r="H63" s="122" t="e">
        <f>#VALUE!</f>
        <v>#VALUE!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2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26">
        <f t="shared" si="1"/>
        <v>62</v>
      </c>
      <c r="B64" s="23" t="s">
        <v>235</v>
      </c>
      <c r="C64" s="23" t="s">
        <v>236</v>
      </c>
      <c r="D64" s="24">
        <v>1991</v>
      </c>
      <c r="E64" s="33" t="s">
        <v>47</v>
      </c>
      <c r="F64" s="25">
        <v>52</v>
      </c>
      <c r="G64" s="33"/>
      <c r="H64" s="16" t="e">
        <f>#VALUE!</f>
        <v>#VALUE!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2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26">
        <f t="shared" si="1"/>
        <v>63</v>
      </c>
      <c r="B65" s="118" t="s">
        <v>20</v>
      </c>
      <c r="C65" s="118" t="s">
        <v>13</v>
      </c>
      <c r="D65" s="119">
        <v>1962</v>
      </c>
      <c r="E65" s="120" t="s">
        <v>19</v>
      </c>
      <c r="F65" s="121">
        <v>73</v>
      </c>
      <c r="G65" s="120"/>
      <c r="H65" s="122" t="e">
        <f>#VALUE!</f>
        <v>#VALUE!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2"/>
        <v>M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32">
        <f t="shared" si="1"/>
        <v>64</v>
      </c>
      <c r="B66" s="123" t="s">
        <v>202</v>
      </c>
      <c r="C66" s="123" t="s">
        <v>87</v>
      </c>
      <c r="D66" s="124">
        <v>1951</v>
      </c>
      <c r="E66" s="125" t="s">
        <v>203</v>
      </c>
      <c r="F66" s="121"/>
      <c r="G66" s="125"/>
      <c r="H66" s="126" t="e">
        <f>#VALUE!</f>
        <v>#VALUE!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2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26">
        <f t="shared" si="1"/>
        <v>65</v>
      </c>
      <c r="B67" s="118" t="s">
        <v>147</v>
      </c>
      <c r="C67" s="118" t="s">
        <v>148</v>
      </c>
      <c r="D67" s="119">
        <v>1984</v>
      </c>
      <c r="E67" s="120" t="s">
        <v>146</v>
      </c>
      <c r="F67" s="121">
        <v>22</v>
      </c>
      <c r="G67" s="120"/>
      <c r="H67" s="122" t="e">
        <f>#VALUE!</f>
        <v>#VALUE!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aca="true" t="shared" si="3" ref="S67:S98">IF(LEN(B67)=0," ",IF(MID(B67,LEN(B67),1)="á","Ž","M"))</f>
        <v>M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26">
        <f t="shared" si="1"/>
        <v>66</v>
      </c>
      <c r="B68" s="118" t="s">
        <v>59</v>
      </c>
      <c r="C68" s="118" t="s">
        <v>57</v>
      </c>
      <c r="D68" s="119">
        <v>1977</v>
      </c>
      <c r="E68" s="120" t="s">
        <v>60</v>
      </c>
      <c r="F68" s="121">
        <v>87</v>
      </c>
      <c r="G68" s="120"/>
      <c r="H68" s="122" t="e">
        <f>#VALUE!</f>
        <v>#VALUE!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3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26">
        <f aca="true" t="shared" si="4" ref="A69:A132">IF(B69&lt;&gt;0,A68+1,"")</f>
        <v>67</v>
      </c>
      <c r="B69" s="118" t="s">
        <v>56</v>
      </c>
      <c r="C69" s="118" t="s">
        <v>57</v>
      </c>
      <c r="D69" s="119">
        <v>1964</v>
      </c>
      <c r="E69" s="120" t="s">
        <v>58</v>
      </c>
      <c r="F69" s="121">
        <v>12</v>
      </c>
      <c r="G69" s="120"/>
      <c r="H69" s="122" t="e">
        <f>#VALUE!</f>
        <v>#VALUE!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3"/>
        <v>M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26">
        <f t="shared" si="4"/>
        <v>68</v>
      </c>
      <c r="B70" s="118" t="s">
        <v>56</v>
      </c>
      <c r="C70" s="118" t="s">
        <v>64</v>
      </c>
      <c r="D70" s="119">
        <v>1957</v>
      </c>
      <c r="E70" s="120" t="s">
        <v>19</v>
      </c>
      <c r="F70" s="121">
        <v>93</v>
      </c>
      <c r="G70" s="120"/>
      <c r="H70" s="122" t="e">
        <f>#VALUE!</f>
        <v>#VALUE!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3"/>
        <v>M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26">
        <f t="shared" si="4"/>
        <v>69</v>
      </c>
      <c r="B71" s="118" t="s">
        <v>155</v>
      </c>
      <c r="C71" s="118" t="s">
        <v>156</v>
      </c>
      <c r="D71" s="119">
        <v>1966</v>
      </c>
      <c r="E71" s="120" t="s">
        <v>157</v>
      </c>
      <c r="F71" s="121">
        <v>25</v>
      </c>
      <c r="G71" s="120"/>
      <c r="H71" s="122" t="e">
        <f>#VALUE!</f>
        <v>#VALUE!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3"/>
        <v>M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26">
        <f t="shared" si="4"/>
        <v>70</v>
      </c>
      <c r="B72" s="118" t="s">
        <v>122</v>
      </c>
      <c r="C72" s="118" t="s">
        <v>15</v>
      </c>
      <c r="D72" s="119">
        <v>1951</v>
      </c>
      <c r="E72" s="120" t="s">
        <v>47</v>
      </c>
      <c r="F72" s="121">
        <v>19</v>
      </c>
      <c r="G72" s="120"/>
      <c r="H72" s="122" t="e">
        <f>#VALUE!</f>
        <v>#VALUE!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3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26">
        <f t="shared" si="4"/>
        <v>71</v>
      </c>
      <c r="B73" s="118" t="s">
        <v>101</v>
      </c>
      <c r="C73" s="118" t="s">
        <v>29</v>
      </c>
      <c r="D73" s="119">
        <v>1976</v>
      </c>
      <c r="E73" s="120" t="s">
        <v>99</v>
      </c>
      <c r="F73" s="121">
        <v>62</v>
      </c>
      <c r="G73" s="120"/>
      <c r="H73" s="122" t="e">
        <f>#VALUE!</f>
        <v>#VALUE!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3"/>
        <v>M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26">
        <f t="shared" si="4"/>
        <v>72</v>
      </c>
      <c r="B74" s="118" t="s">
        <v>143</v>
      </c>
      <c r="C74" s="118" t="s">
        <v>14</v>
      </c>
      <c r="D74" s="119">
        <v>1968</v>
      </c>
      <c r="E74" s="120" t="s">
        <v>144</v>
      </c>
      <c r="F74" s="121">
        <v>42</v>
      </c>
      <c r="G74" s="120"/>
      <c r="H74" s="122" t="e">
        <f>#VALUE!</f>
        <v>#VALUE!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3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26">
        <f t="shared" si="4"/>
        <v>73</v>
      </c>
      <c r="B75" s="118" t="s">
        <v>86</v>
      </c>
      <c r="C75" s="118" t="s">
        <v>87</v>
      </c>
      <c r="D75" s="119">
        <v>1956</v>
      </c>
      <c r="E75" s="120" t="s">
        <v>88</v>
      </c>
      <c r="F75" s="121">
        <v>34</v>
      </c>
      <c r="G75" s="120"/>
      <c r="H75" s="122" t="e">
        <f>#VALUE!</f>
        <v>#VALUE!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3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26">
        <f t="shared" si="4"/>
        <v>74</v>
      </c>
      <c r="B76" s="23" t="s">
        <v>237</v>
      </c>
      <c r="C76" s="23" t="s">
        <v>29</v>
      </c>
      <c r="D76" s="24">
        <v>1968</v>
      </c>
      <c r="E76" s="33" t="s">
        <v>19</v>
      </c>
      <c r="F76" s="25">
        <v>29</v>
      </c>
      <c r="G76" s="33"/>
      <c r="H76" s="16" t="e">
        <f>#VALUE!</f>
        <v>#VALUE!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3"/>
        <v>M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26">
        <f t="shared" si="4"/>
        <v>75</v>
      </c>
      <c r="B77" s="118" t="s">
        <v>258</v>
      </c>
      <c r="C77" s="118" t="s">
        <v>114</v>
      </c>
      <c r="D77" s="119">
        <v>1979</v>
      </c>
      <c r="E77" s="120" t="s">
        <v>115</v>
      </c>
      <c r="F77" s="121">
        <v>36</v>
      </c>
      <c r="G77" s="120"/>
      <c r="H77" s="122" t="e">
        <f>#VALUE!</f>
        <v>#VALUE!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3"/>
        <v>Ž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26">
        <f t="shared" si="4"/>
        <v>76</v>
      </c>
      <c r="B78" s="118" t="s">
        <v>138</v>
      </c>
      <c r="C78" s="118" t="s">
        <v>139</v>
      </c>
      <c r="D78" s="119">
        <v>1949</v>
      </c>
      <c r="E78" s="120" t="s">
        <v>140</v>
      </c>
      <c r="F78" s="121">
        <v>53</v>
      </c>
      <c r="G78" s="120"/>
      <c r="H78" s="122" t="e">
        <f>#VALUE!</f>
        <v>#VALUE!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3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26">
        <f t="shared" si="4"/>
        <v>77</v>
      </c>
      <c r="B79" s="118" t="s">
        <v>103</v>
      </c>
      <c r="C79" s="118" t="s">
        <v>104</v>
      </c>
      <c r="D79" s="119">
        <v>1974</v>
      </c>
      <c r="E79" s="120" t="s">
        <v>105</v>
      </c>
      <c r="F79" s="121">
        <v>37</v>
      </c>
      <c r="G79" s="120"/>
      <c r="H79" s="122" t="e">
        <f>#VALUE!</f>
        <v>#VALUE!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3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26">
        <f t="shared" si="4"/>
        <v>78</v>
      </c>
      <c r="B80" s="118" t="s">
        <v>65</v>
      </c>
      <c r="C80" s="118" t="s">
        <v>66</v>
      </c>
      <c r="D80" s="119">
        <v>1954</v>
      </c>
      <c r="E80" s="120" t="s">
        <v>67</v>
      </c>
      <c r="F80" s="121">
        <v>16</v>
      </c>
      <c r="G80" s="120"/>
      <c r="H80" s="122" t="e">
        <f>#VALUE!</f>
        <v>#VALUE!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3"/>
        <v>Ž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26">
        <f t="shared" si="4"/>
        <v>79</v>
      </c>
      <c r="B81" s="118" t="s">
        <v>176</v>
      </c>
      <c r="C81" s="118" t="s">
        <v>15</v>
      </c>
      <c r="D81" s="119">
        <v>1944</v>
      </c>
      <c r="E81" s="120" t="s">
        <v>177</v>
      </c>
      <c r="F81" s="121"/>
      <c r="G81" s="120"/>
      <c r="H81" s="122" t="e">
        <f>#VALUE!</f>
        <v>#VALUE!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3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26">
        <f t="shared" si="4"/>
        <v>80</v>
      </c>
      <c r="B82" s="23" t="s">
        <v>232</v>
      </c>
      <c r="C82" s="23" t="s">
        <v>179</v>
      </c>
      <c r="D82" s="24">
        <v>1975</v>
      </c>
      <c r="E82" s="33" t="s">
        <v>26</v>
      </c>
      <c r="F82" s="25">
        <v>69</v>
      </c>
      <c r="G82" s="33"/>
      <c r="H82" s="16" t="e">
        <f>#VALUE!</f>
        <v>#VALUE!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3" t="str">
        <f t="shared" si="3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26">
        <f t="shared" si="4"/>
        <v>81</v>
      </c>
      <c r="B83" s="23" t="s">
        <v>232</v>
      </c>
      <c r="C83" s="23" t="s">
        <v>148</v>
      </c>
      <c r="D83" s="24">
        <v>1981</v>
      </c>
      <c r="E83" s="33" t="s">
        <v>238</v>
      </c>
      <c r="F83" s="25">
        <v>89</v>
      </c>
      <c r="G83" s="33"/>
      <c r="H83" s="16" t="e">
        <f>#VALUE!</f>
        <v>#VALUE!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3"/>
        <v>M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26">
        <f t="shared" si="4"/>
        <v>82</v>
      </c>
      <c r="B84" s="118" t="s">
        <v>91</v>
      </c>
      <c r="C84" s="118" t="s">
        <v>92</v>
      </c>
      <c r="D84" s="119">
        <v>1983</v>
      </c>
      <c r="E84" s="120" t="s">
        <v>26</v>
      </c>
      <c r="F84" s="121">
        <v>58</v>
      </c>
      <c r="G84" s="120"/>
      <c r="H84" s="122" t="e">
        <f>#VALUE!</f>
        <v>#VALUE!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3" t="str">
        <f t="shared" si="3"/>
        <v>M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26">
        <f t="shared" si="4"/>
        <v>83</v>
      </c>
      <c r="B85" s="118" t="s">
        <v>186</v>
      </c>
      <c r="C85" s="118" t="s">
        <v>187</v>
      </c>
      <c r="D85" s="119">
        <v>1975</v>
      </c>
      <c r="E85" s="120" t="s">
        <v>188</v>
      </c>
      <c r="F85" s="121">
        <v>76</v>
      </c>
      <c r="G85" s="120"/>
      <c r="H85" s="122" t="e">
        <f>#VALUE!</f>
        <v>#VALUE!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3"/>
        <v>Ž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26">
        <f t="shared" si="4"/>
        <v>84</v>
      </c>
      <c r="B86" s="118" t="s">
        <v>165</v>
      </c>
      <c r="C86" s="118" t="s">
        <v>166</v>
      </c>
      <c r="D86" s="119">
        <v>1949</v>
      </c>
      <c r="E86" s="120" t="s">
        <v>47</v>
      </c>
      <c r="F86" s="121"/>
      <c r="G86" s="120"/>
      <c r="H86" s="122" t="e">
        <f>#VALUE!</f>
        <v>#VALUE!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3"/>
        <v>M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26">
        <f t="shared" si="4"/>
        <v>85</v>
      </c>
      <c r="B87" s="118" t="s">
        <v>175</v>
      </c>
      <c r="C87" s="118" t="s">
        <v>71</v>
      </c>
      <c r="D87" s="119">
        <v>1953</v>
      </c>
      <c r="E87" s="120" t="s">
        <v>30</v>
      </c>
      <c r="F87" s="121">
        <v>59</v>
      </c>
      <c r="G87" s="120"/>
      <c r="H87" s="122" t="e">
        <f>#VALUE!</f>
        <v>#VALUE!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3"/>
        <v>M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26">
        <f t="shared" si="4"/>
        <v>86</v>
      </c>
      <c r="B88" s="118" t="s">
        <v>44</v>
      </c>
      <c r="C88" s="118" t="s">
        <v>45</v>
      </c>
      <c r="D88" s="119">
        <v>1956</v>
      </c>
      <c r="E88" s="120" t="s">
        <v>19</v>
      </c>
      <c r="F88" s="121"/>
      <c r="G88" s="120"/>
      <c r="H88" s="122" t="e">
        <f>#VALUE!</f>
        <v>#VALUE!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3"/>
        <v>M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26">
        <f t="shared" si="4"/>
        <v>87</v>
      </c>
      <c r="B89" s="118" t="s">
        <v>189</v>
      </c>
      <c r="C89" s="118" t="s">
        <v>190</v>
      </c>
      <c r="D89" s="119">
        <v>1941</v>
      </c>
      <c r="E89" s="120" t="s">
        <v>191</v>
      </c>
      <c r="F89" s="121"/>
      <c r="G89" s="120"/>
      <c r="H89" s="122" t="e">
        <f>#VALUE!</f>
        <v>#VALUE!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3"/>
        <v>Ž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26">
        <f t="shared" si="4"/>
        <v>88</v>
      </c>
      <c r="B90" s="118" t="s">
        <v>106</v>
      </c>
      <c r="C90" s="118" t="s">
        <v>107</v>
      </c>
      <c r="D90" s="119">
        <v>1958</v>
      </c>
      <c r="E90" s="120" t="s">
        <v>108</v>
      </c>
      <c r="F90" s="121">
        <v>27</v>
      </c>
      <c r="G90" s="120"/>
      <c r="H90" s="122" t="e">
        <f>#VALUE!</f>
        <v>#VALUE!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3"/>
        <v>M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26">
        <f t="shared" si="4"/>
        <v>89</v>
      </c>
      <c r="B91" s="118" t="s">
        <v>81</v>
      </c>
      <c r="C91" s="118" t="s">
        <v>13</v>
      </c>
      <c r="D91" s="119">
        <v>1971</v>
      </c>
      <c r="E91" s="120" t="s">
        <v>47</v>
      </c>
      <c r="F91" s="121"/>
      <c r="G91" s="120"/>
      <c r="H91" s="122" t="e">
        <f>#VALUE!</f>
        <v>#VALUE!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3"/>
        <v>M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26">
        <f t="shared" si="4"/>
        <v>90</v>
      </c>
      <c r="B92" s="118" t="s">
        <v>48</v>
      </c>
      <c r="C92" s="118" t="s">
        <v>49</v>
      </c>
      <c r="D92" s="119">
        <v>1979</v>
      </c>
      <c r="E92" s="120" t="s">
        <v>50</v>
      </c>
      <c r="F92" s="121"/>
      <c r="G92" s="120"/>
      <c r="H92" s="122" t="e">
        <f>#VALUE!</f>
        <v>#VALUE!</v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3"/>
        <v>Ž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26">
        <f t="shared" si="4"/>
        <v>91</v>
      </c>
      <c r="B93" s="23" t="s">
        <v>243</v>
      </c>
      <c r="C93" s="23" t="s">
        <v>236</v>
      </c>
      <c r="D93" s="24">
        <v>1972</v>
      </c>
      <c r="E93" s="25" t="s">
        <v>185</v>
      </c>
      <c r="F93" s="25">
        <v>5</v>
      </c>
      <c r="G93" s="33"/>
      <c r="H93" s="16" t="e">
        <f>#VALUE!</f>
        <v>#VALUE!</v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3"/>
        <v>M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26">
        <f t="shared" si="4"/>
        <v>92</v>
      </c>
      <c r="B94" s="23" t="s">
        <v>245</v>
      </c>
      <c r="C94" s="23" t="s">
        <v>13</v>
      </c>
      <c r="D94" s="24">
        <v>1962</v>
      </c>
      <c r="E94" s="25" t="s">
        <v>246</v>
      </c>
      <c r="F94" s="25">
        <v>6</v>
      </c>
      <c r="G94" s="33"/>
      <c r="H94" s="16" t="e">
        <f>#VALUE!</f>
        <v>#VALUE!</v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3"/>
        <v>M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26">
        <f t="shared" si="4"/>
        <v>93</v>
      </c>
      <c r="B95" s="23" t="s">
        <v>247</v>
      </c>
      <c r="C95" s="23" t="s">
        <v>190</v>
      </c>
      <c r="D95" s="24">
        <v>1983</v>
      </c>
      <c r="E95" s="25" t="s">
        <v>248</v>
      </c>
      <c r="F95" s="25">
        <v>8</v>
      </c>
      <c r="G95" s="33"/>
      <c r="H95" s="16" t="e">
        <f>#VALUE!</f>
        <v>#VALUE!</v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3"/>
        <v>Ž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>
      <c r="A96" s="26">
        <f t="shared" si="4"/>
        <v>94</v>
      </c>
      <c r="B96" s="23" t="s">
        <v>249</v>
      </c>
      <c r="C96" s="23" t="s">
        <v>250</v>
      </c>
      <c r="D96" s="24">
        <v>1994</v>
      </c>
      <c r="E96" s="33" t="s">
        <v>251</v>
      </c>
      <c r="F96" s="25">
        <v>9</v>
      </c>
      <c r="G96" s="33"/>
      <c r="H96" s="16" t="e">
        <f>#VALUE!</f>
        <v>#VALUE!</v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3"/>
        <v>M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>
      <c r="A97" s="26">
        <f t="shared" si="4"/>
        <v>95</v>
      </c>
      <c r="B97" s="23" t="s">
        <v>172</v>
      </c>
      <c r="C97" s="23" t="s">
        <v>252</v>
      </c>
      <c r="D97" s="24">
        <v>1981</v>
      </c>
      <c r="E97" s="33" t="s">
        <v>185</v>
      </c>
      <c r="F97" s="33">
        <v>11</v>
      </c>
      <c r="G97" s="33"/>
      <c r="H97" s="16" t="e">
        <f>#VALUE!</f>
        <v>#VALUE!</v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3"/>
        <v>M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>
      <c r="A98" s="26">
        <f t="shared" si="4"/>
        <v>96</v>
      </c>
      <c r="B98" s="23" t="s">
        <v>256</v>
      </c>
      <c r="C98" s="23" t="s">
        <v>28</v>
      </c>
      <c r="D98" s="24">
        <v>1971</v>
      </c>
      <c r="E98" s="33" t="s">
        <v>257</v>
      </c>
      <c r="F98" s="25">
        <v>33</v>
      </c>
      <c r="G98" s="33"/>
      <c r="H98" s="16" t="e">
        <f>#VALUE!</f>
        <v>#VALUE!</v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3"/>
        <v>M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>
      <c r="A99" s="26">
        <f t="shared" si="4"/>
        <v>97</v>
      </c>
      <c r="B99" s="23" t="s">
        <v>261</v>
      </c>
      <c r="C99" s="23" t="s">
        <v>262</v>
      </c>
      <c r="D99" s="24">
        <v>1975</v>
      </c>
      <c r="E99" s="33" t="s">
        <v>263</v>
      </c>
      <c r="F99" s="25">
        <v>39</v>
      </c>
      <c r="G99" s="33"/>
      <c r="H99" s="16" t="e">
        <f>#VALUE!</f>
        <v>#VALUE!</v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aca="true" t="shared" si="5" ref="S99:S130">IF(LEN(B99)=0," ",IF(MID(B99,LEN(B99),1)="á","Ž","M"))</f>
        <v>M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>
      <c r="A100" s="26">
        <f t="shared" si="4"/>
        <v>98</v>
      </c>
      <c r="B100" s="23" t="s">
        <v>264</v>
      </c>
      <c r="C100" s="23" t="s">
        <v>254</v>
      </c>
      <c r="D100" s="24">
        <v>1976</v>
      </c>
      <c r="E100" s="33" t="s">
        <v>26</v>
      </c>
      <c r="F100" s="25">
        <v>44</v>
      </c>
      <c r="G100" s="33"/>
      <c r="H100" s="16" t="e">
        <f>#VALUE!</f>
        <v>#VALUE!</v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5"/>
        <v>Ž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>
      <c r="A101" s="26">
        <f t="shared" si="4"/>
        <v>99</v>
      </c>
      <c r="B101" s="23" t="s">
        <v>265</v>
      </c>
      <c r="C101" s="23" t="s">
        <v>266</v>
      </c>
      <c r="D101" s="24">
        <v>1954</v>
      </c>
      <c r="E101" s="33" t="s">
        <v>267</v>
      </c>
      <c r="F101" s="25">
        <v>50</v>
      </c>
      <c r="G101" s="33"/>
      <c r="H101" s="16" t="e">
        <f>#VALUE!</f>
        <v>#VALUE!</v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5"/>
        <v>M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>
      <c r="A102" s="26">
        <f t="shared" si="4"/>
        <v>100</v>
      </c>
      <c r="B102" s="23" t="s">
        <v>268</v>
      </c>
      <c r="C102" s="23" t="s">
        <v>16</v>
      </c>
      <c r="D102" s="24">
        <v>1978</v>
      </c>
      <c r="E102" s="33" t="s">
        <v>26</v>
      </c>
      <c r="F102" s="25">
        <v>65</v>
      </c>
      <c r="G102" s="33"/>
      <c r="H102" s="16" t="e">
        <f>#VALUE!</f>
        <v>#VALUE!</v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5"/>
        <v>M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>
      <c r="A103" s="26">
        <f t="shared" si="4"/>
        <v>101</v>
      </c>
      <c r="B103" s="23" t="s">
        <v>269</v>
      </c>
      <c r="C103" s="23" t="s">
        <v>270</v>
      </c>
      <c r="D103" s="24">
        <v>1973</v>
      </c>
      <c r="E103" s="33" t="s">
        <v>271</v>
      </c>
      <c r="F103" s="25">
        <v>68</v>
      </c>
      <c r="G103" s="33"/>
      <c r="H103" s="16" t="e">
        <f>#VALUE!</f>
        <v>#VALUE!</v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5"/>
        <v>M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>
      <c r="A104" s="26">
        <f t="shared" si="4"/>
        <v>102</v>
      </c>
      <c r="B104" s="23" t="s">
        <v>273</v>
      </c>
      <c r="C104" s="23" t="s">
        <v>28</v>
      </c>
      <c r="D104" s="24">
        <v>1978</v>
      </c>
      <c r="E104" s="33" t="s">
        <v>274</v>
      </c>
      <c r="F104" s="25">
        <v>74</v>
      </c>
      <c r="G104" s="33"/>
      <c r="H104" s="16" t="e">
        <f>#VALUE!</f>
        <v>#VALUE!</v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5"/>
        <v>M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>
      <c r="A105" s="26">
        <f t="shared" si="4"/>
        <v>103</v>
      </c>
      <c r="B105" s="23" t="s">
        <v>276</v>
      </c>
      <c r="C105" s="23" t="s">
        <v>29</v>
      </c>
      <c r="D105" s="24">
        <v>1960</v>
      </c>
      <c r="E105" s="33" t="s">
        <v>26</v>
      </c>
      <c r="F105" s="25">
        <v>78</v>
      </c>
      <c r="G105" s="33"/>
      <c r="H105" s="16" t="e">
        <f>#VALUE!</f>
        <v>#VALUE!</v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5"/>
        <v>M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>
      <c r="A106" s="26">
        <f t="shared" si="4"/>
        <v>104</v>
      </c>
      <c r="B106" s="23" t="s">
        <v>277</v>
      </c>
      <c r="C106" s="23" t="s">
        <v>71</v>
      </c>
      <c r="D106" s="24">
        <v>1981</v>
      </c>
      <c r="E106" s="33" t="s">
        <v>26</v>
      </c>
      <c r="F106" s="25">
        <v>79</v>
      </c>
      <c r="G106" s="33"/>
      <c r="H106" s="16" t="e">
        <f>#VALUE!</f>
        <v>#VALUE!</v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5"/>
        <v>M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>
      <c r="A107" s="26">
        <f t="shared" si="4"/>
        <v>105</v>
      </c>
      <c r="B107" s="23" t="s">
        <v>278</v>
      </c>
      <c r="C107" s="23" t="s">
        <v>87</v>
      </c>
      <c r="D107" s="24">
        <v>1959</v>
      </c>
      <c r="E107" s="33" t="s">
        <v>26</v>
      </c>
      <c r="F107" s="25">
        <v>83</v>
      </c>
      <c r="G107" s="33"/>
      <c r="H107" s="16" t="e">
        <f>#VALUE!</f>
        <v>#VALUE!</v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5"/>
        <v>M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>
      <c r="A108" s="26">
        <f t="shared" si="4"/>
        <v>106</v>
      </c>
      <c r="B108" s="23" t="s">
        <v>279</v>
      </c>
      <c r="C108" s="23" t="s">
        <v>270</v>
      </c>
      <c r="D108" s="24">
        <v>1985</v>
      </c>
      <c r="E108" s="33" t="s">
        <v>280</v>
      </c>
      <c r="F108" s="25">
        <v>85</v>
      </c>
      <c r="G108" s="33"/>
      <c r="H108" s="16" t="e">
        <f>#VALUE!</f>
        <v>#VALUE!</v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5"/>
        <v>M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>
      <c r="A109" s="26">
        <f t="shared" si="4"/>
        <v>107</v>
      </c>
      <c r="B109" s="23" t="s">
        <v>281</v>
      </c>
      <c r="C109" s="23" t="s">
        <v>294</v>
      </c>
      <c r="D109" s="24">
        <v>1969</v>
      </c>
      <c r="E109" s="33" t="s">
        <v>282</v>
      </c>
      <c r="F109" s="25">
        <v>90</v>
      </c>
      <c r="G109" s="33"/>
      <c r="H109" s="16" t="e">
        <f>#VALUE!</f>
        <v>#VALUE!</v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5"/>
        <v>M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>
      <c r="A110" s="26">
        <f t="shared" si="4"/>
        <v>108</v>
      </c>
      <c r="B110" s="23" t="s">
        <v>284</v>
      </c>
      <c r="C110" s="23" t="s">
        <v>266</v>
      </c>
      <c r="D110" s="24">
        <v>1975</v>
      </c>
      <c r="E110" s="33" t="s">
        <v>26</v>
      </c>
      <c r="F110" s="25">
        <v>88</v>
      </c>
      <c r="G110" s="33"/>
      <c r="H110" s="16" t="e">
        <f>#VALUE!</f>
        <v>#VALUE!</v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5"/>
        <v>M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>
      <c r="A111" s="26">
        <f t="shared" si="4"/>
        <v>109</v>
      </c>
      <c r="B111" s="23" t="s">
        <v>285</v>
      </c>
      <c r="C111" s="23" t="s">
        <v>90</v>
      </c>
      <c r="D111" s="24">
        <v>1970</v>
      </c>
      <c r="E111" s="25" t="s">
        <v>226</v>
      </c>
      <c r="F111" s="25">
        <v>92</v>
      </c>
      <c r="G111" s="33"/>
      <c r="H111" s="16" t="e">
        <f>#VALUE!</f>
        <v>#VALUE!</v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5"/>
        <v>M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>
      <c r="A112" s="26">
        <f t="shared" si="4"/>
      </c>
      <c r="B112" s="23"/>
      <c r="C112" s="23"/>
      <c r="D112" s="24"/>
      <c r="E112" s="25"/>
      <c r="F112" s="25"/>
      <c r="G112" s="33"/>
      <c r="H112" s="16" t="e">
        <f>#VALUE!</f>
        <v>#VALUE!</v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5"/>
        <v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>
      <c r="A113" s="26">
        <f t="shared" si="4"/>
      </c>
      <c r="B113" s="23"/>
      <c r="C113" s="23"/>
      <c r="D113" s="24"/>
      <c r="E113" s="25"/>
      <c r="F113" s="25"/>
      <c r="G113" s="33"/>
      <c r="H113" s="16" t="e">
        <f>#VALUE!</f>
        <v>#VALUE!</v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5"/>
        <v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>
      <c r="A114" s="26">
        <f t="shared" si="4"/>
      </c>
      <c r="B114" s="23"/>
      <c r="C114" s="23"/>
      <c r="D114" s="24"/>
      <c r="E114" s="25"/>
      <c r="F114" s="25"/>
      <c r="G114" s="33"/>
      <c r="H114" s="16" t="e">
        <f>#VALUE!</f>
        <v>#VALUE!</v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5"/>
        <v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>
      <c r="A115" s="26">
        <f t="shared" si="4"/>
      </c>
      <c r="B115" s="23"/>
      <c r="C115" s="23"/>
      <c r="D115" s="24"/>
      <c r="E115" s="25"/>
      <c r="F115" s="25"/>
      <c r="G115" s="33"/>
      <c r="H115" s="16" t="e">
        <f>#VALUE!</f>
        <v>#VALUE!</v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5"/>
        <v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>
      <c r="A116" s="26">
        <f t="shared" si="4"/>
      </c>
      <c r="B116" s="23"/>
      <c r="C116" s="23"/>
      <c r="D116" s="24"/>
      <c r="E116" s="25"/>
      <c r="F116" s="25"/>
      <c r="G116" s="33"/>
      <c r="H116" s="16" t="e">
        <f>#VALUE!</f>
        <v>#VALUE!</v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5"/>
        <v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>
      <c r="A117" s="26">
        <f t="shared" si="4"/>
      </c>
      <c r="B117" s="23"/>
      <c r="C117" s="23"/>
      <c r="D117" s="24"/>
      <c r="E117" s="25"/>
      <c r="F117" s="25"/>
      <c r="G117" s="33"/>
      <c r="H117" s="16" t="e">
        <f>#VALUE!</f>
        <v>#VALUE!</v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5"/>
        <v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>
      <c r="A118" s="26">
        <f t="shared" si="4"/>
      </c>
      <c r="B118" s="23"/>
      <c r="C118" s="23"/>
      <c r="D118" s="24"/>
      <c r="E118" s="25"/>
      <c r="F118" s="25"/>
      <c r="G118" s="33"/>
      <c r="H118" s="16" t="e">
        <f>#VALUE!</f>
        <v>#VALUE!</v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5"/>
        <v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>
      <c r="A119" s="26">
        <f t="shared" si="4"/>
      </c>
      <c r="B119" s="23"/>
      <c r="C119" s="23"/>
      <c r="D119" s="24"/>
      <c r="E119" s="25"/>
      <c r="F119" s="25"/>
      <c r="G119" s="33"/>
      <c r="H119" s="16" t="e">
        <f>#VALUE!</f>
        <v>#VALUE!</v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5"/>
        <v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>
      <c r="A120" s="26">
        <f t="shared" si="4"/>
      </c>
      <c r="B120" s="23"/>
      <c r="C120" s="23"/>
      <c r="D120" s="24"/>
      <c r="E120" s="25"/>
      <c r="F120" s="25"/>
      <c r="G120" s="33"/>
      <c r="H120" s="16" t="e">
        <f>#VALUE!</f>
        <v>#VALUE!</v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5"/>
        <v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>
      <c r="A121" s="26">
        <f t="shared" si="4"/>
      </c>
      <c r="B121" s="23"/>
      <c r="C121" s="23"/>
      <c r="D121" s="24"/>
      <c r="E121" s="25"/>
      <c r="F121" s="25"/>
      <c r="G121" s="33"/>
      <c r="H121" s="16" t="e">
        <f>#VALUE!</f>
        <v>#VALUE!</v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5"/>
        <v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>
      <c r="A122" s="26">
        <f t="shared" si="4"/>
      </c>
      <c r="B122" s="23"/>
      <c r="C122" s="23"/>
      <c r="D122" s="24"/>
      <c r="E122" s="25"/>
      <c r="F122" s="25"/>
      <c r="G122" s="33"/>
      <c r="H122" s="16" t="e">
        <f>#VALUE!</f>
        <v>#VALUE!</v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5"/>
        <v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>
      <c r="A123" s="26">
        <f t="shared" si="4"/>
      </c>
      <c r="B123" s="23"/>
      <c r="C123" s="23"/>
      <c r="D123" s="24"/>
      <c r="E123" s="25"/>
      <c r="F123" s="25"/>
      <c r="G123" s="33"/>
      <c r="H123" s="16" t="e">
        <f>#VALUE!</f>
        <v>#VALUE!</v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5"/>
        <v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>
      <c r="A124" s="26">
        <f t="shared" si="4"/>
      </c>
      <c r="B124" s="23"/>
      <c r="C124" s="23"/>
      <c r="D124" s="24"/>
      <c r="E124" s="25"/>
      <c r="F124" s="25"/>
      <c r="G124" s="33"/>
      <c r="H124" s="16" t="e">
        <f>#VALUE!</f>
        <v>#VALUE!</v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5"/>
        <v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>
      <c r="A125" s="26">
        <f t="shared" si="4"/>
      </c>
      <c r="B125" s="23"/>
      <c r="C125" s="23"/>
      <c r="D125" s="24"/>
      <c r="E125" s="25"/>
      <c r="F125" s="25"/>
      <c r="G125" s="33"/>
      <c r="H125" s="16" t="e">
        <f>#VALUE!</f>
        <v>#VALUE!</v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5"/>
        <v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>
      <c r="A126" s="26">
        <f t="shared" si="4"/>
      </c>
      <c r="B126" s="23"/>
      <c r="C126" s="23"/>
      <c r="D126" s="24"/>
      <c r="E126" s="25"/>
      <c r="F126" s="25"/>
      <c r="G126" s="33"/>
      <c r="H126" s="16" t="e">
        <f>#VALUE!</f>
        <v>#VALUE!</v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5"/>
        <v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>
      <c r="A127" s="26">
        <f t="shared" si="4"/>
      </c>
      <c r="B127" s="23"/>
      <c r="C127" s="23"/>
      <c r="D127" s="24"/>
      <c r="E127" s="25"/>
      <c r="F127" s="25"/>
      <c r="G127" s="33"/>
      <c r="H127" s="16" t="e">
        <f>#VALUE!</f>
        <v>#VALUE!</v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5"/>
        <v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>
      <c r="A128" s="26">
        <f t="shared" si="4"/>
      </c>
      <c r="B128" s="23"/>
      <c r="C128" s="23"/>
      <c r="D128" s="24"/>
      <c r="E128" s="25"/>
      <c r="F128" s="25"/>
      <c r="G128" s="33"/>
      <c r="H128" s="16" t="e">
        <f>#VALUE!</f>
        <v>#VALUE!</v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5"/>
        <v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>
      <c r="A129" s="26">
        <f t="shared" si="4"/>
      </c>
      <c r="B129" s="23"/>
      <c r="C129" s="23"/>
      <c r="D129" s="24"/>
      <c r="E129" s="25"/>
      <c r="F129" s="25"/>
      <c r="G129" s="33"/>
      <c r="H129" s="16" t="e">
        <f>#VALUE!</f>
        <v>#VALUE!</v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5"/>
        <v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>
      <c r="A130" s="26">
        <f t="shared" si="4"/>
      </c>
      <c r="B130" s="23"/>
      <c r="C130" s="23"/>
      <c r="D130" s="24"/>
      <c r="E130" s="25"/>
      <c r="F130" s="25"/>
      <c r="G130" s="33"/>
      <c r="H130" s="16" t="e">
        <f>#VALUE!</f>
        <v>#VALUE!</v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5"/>
        <v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>
      <c r="A131" s="26">
        <f t="shared" si="4"/>
      </c>
      <c r="B131" s="23"/>
      <c r="C131" s="23"/>
      <c r="D131" s="24"/>
      <c r="E131" s="25"/>
      <c r="F131" s="25"/>
      <c r="G131" s="33"/>
      <c r="H131" s="16" t="e">
        <f>#VALUE!</f>
        <v>#VALUE!</v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aca="true" t="shared" si="6" ref="S131:S152">IF(LEN(B131)=0," ",IF(MID(B131,LEN(B131),1)="á","Ž","M"))</f>
        <v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>
        <f t="shared" si="4"/>
      </c>
      <c r="B132" s="23"/>
      <c r="C132" s="23"/>
      <c r="D132" s="24"/>
      <c r="E132" s="25"/>
      <c r="F132" s="25"/>
      <c r="G132" s="33"/>
      <c r="H132" s="16" t="e">
        <f>#VALUE!</f>
        <v>#VALUE!</v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6"/>
        <v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>
      <c r="A133" s="26">
        <f aca="true" t="shared" si="7" ref="A133:A152">IF(B133&lt;&gt;0,A132+1,"")</f>
      </c>
      <c r="B133" s="23"/>
      <c r="C133" s="23"/>
      <c r="D133" s="24"/>
      <c r="E133" s="25"/>
      <c r="F133" s="25"/>
      <c r="G133" s="33"/>
      <c r="H133" s="16" t="e">
        <f>#VALUE!</f>
        <v>#VALUE!</v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6"/>
        <v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>
      <c r="A134" s="26">
        <f t="shared" si="7"/>
      </c>
      <c r="B134" s="23"/>
      <c r="C134" s="23"/>
      <c r="D134" s="24"/>
      <c r="E134" s="25"/>
      <c r="F134" s="25"/>
      <c r="G134" s="33"/>
      <c r="H134" s="16" t="e">
        <f>#VALUE!</f>
        <v>#VALUE!</v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6"/>
        <v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>
      <c r="A135" s="26">
        <f t="shared" si="7"/>
      </c>
      <c r="B135" s="23"/>
      <c r="C135" s="23"/>
      <c r="D135" s="24"/>
      <c r="E135" s="25"/>
      <c r="F135" s="25"/>
      <c r="G135" s="33"/>
      <c r="H135" s="16" t="e">
        <f>#VALUE!</f>
        <v>#VALUE!</v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6"/>
        <v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>
      <c r="A136" s="26">
        <f t="shared" si="7"/>
      </c>
      <c r="B136" s="23"/>
      <c r="C136" s="23"/>
      <c r="D136" s="24"/>
      <c r="E136" s="25"/>
      <c r="F136" s="25"/>
      <c r="G136" s="33"/>
      <c r="H136" s="16" t="e">
        <f>#VALUE!</f>
        <v>#VALUE!</v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6"/>
        <v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>
      <c r="A137" s="26">
        <f t="shared" si="7"/>
      </c>
      <c r="B137" s="23"/>
      <c r="C137" s="23"/>
      <c r="D137" s="24"/>
      <c r="E137" s="25"/>
      <c r="F137" s="25"/>
      <c r="G137" s="33"/>
      <c r="H137" s="16" t="e">
        <f>#VALUE!</f>
        <v>#VALUE!</v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6"/>
        <v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>
      <c r="A138" s="26">
        <f t="shared" si="7"/>
      </c>
      <c r="B138" s="23"/>
      <c r="C138" s="23"/>
      <c r="D138" s="24"/>
      <c r="E138" s="25"/>
      <c r="F138" s="25"/>
      <c r="G138" s="33"/>
      <c r="H138" s="16" t="e">
        <f>#VALUE!</f>
        <v>#VALUE!</v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6"/>
        <v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>
      <c r="A139" s="26">
        <f t="shared" si="7"/>
      </c>
      <c r="B139" s="23"/>
      <c r="C139" s="23"/>
      <c r="D139" s="24"/>
      <c r="E139" s="25"/>
      <c r="F139" s="25"/>
      <c r="G139" s="33"/>
      <c r="H139" s="16" t="e">
        <f>#VALUE!</f>
        <v>#VALUE!</v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6"/>
        <v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>
      <c r="A140" s="26">
        <f t="shared" si="7"/>
      </c>
      <c r="B140" s="23"/>
      <c r="C140" s="23"/>
      <c r="D140" s="24"/>
      <c r="E140" s="25"/>
      <c r="F140" s="25"/>
      <c r="G140" s="33"/>
      <c r="H140" s="16" t="e">
        <f>#VALUE!</f>
        <v>#VALUE!</v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6"/>
        <v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>
      <c r="A141" s="26">
        <f t="shared" si="7"/>
      </c>
      <c r="B141" s="23"/>
      <c r="C141" s="23"/>
      <c r="D141" s="24"/>
      <c r="E141" s="25"/>
      <c r="F141" s="25"/>
      <c r="G141" s="33"/>
      <c r="H141" s="16" t="e">
        <f>#VALUE!</f>
        <v>#VALUE!</v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6"/>
        <v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>
      <c r="A142" s="26">
        <f t="shared" si="7"/>
      </c>
      <c r="B142" s="23"/>
      <c r="C142" s="23"/>
      <c r="D142" s="24"/>
      <c r="E142" s="25"/>
      <c r="F142" s="25"/>
      <c r="G142" s="33"/>
      <c r="H142" s="16" t="e">
        <f>#VALUE!</f>
        <v>#VALUE!</v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6"/>
        <v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>
      <c r="A143" s="26">
        <f t="shared" si="7"/>
      </c>
      <c r="B143" s="23"/>
      <c r="C143" s="23"/>
      <c r="D143" s="24"/>
      <c r="E143" s="25"/>
      <c r="F143" s="25"/>
      <c r="G143" s="33"/>
      <c r="H143" s="16" t="e">
        <f>#VALUE!</f>
        <v>#VALUE!</v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6"/>
        <v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>
      <c r="A144" s="26">
        <f t="shared" si="7"/>
      </c>
      <c r="B144" s="23"/>
      <c r="C144" s="23"/>
      <c r="D144" s="24"/>
      <c r="E144" s="25"/>
      <c r="F144" s="25"/>
      <c r="G144" s="33"/>
      <c r="H144" s="16" t="e">
        <f>#VALUE!</f>
        <v>#VALUE!</v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6"/>
        <v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>
      <c r="A145" s="26">
        <f t="shared" si="7"/>
      </c>
      <c r="B145" s="23"/>
      <c r="C145" s="23"/>
      <c r="D145" s="24"/>
      <c r="E145" s="25"/>
      <c r="F145" s="25"/>
      <c r="G145" s="33"/>
      <c r="H145" s="16" t="e">
        <f>#VALUE!</f>
        <v>#VALUE!</v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6"/>
        <v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>
      <c r="A146" s="26">
        <f t="shared" si="7"/>
      </c>
      <c r="B146" s="23"/>
      <c r="C146" s="23"/>
      <c r="D146" s="24"/>
      <c r="E146" s="25"/>
      <c r="F146" s="25"/>
      <c r="G146" s="33"/>
      <c r="H146" s="16" t="e">
        <f>#VALUE!</f>
        <v>#VALUE!</v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6"/>
        <v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>
      <c r="A147" s="26">
        <f t="shared" si="7"/>
      </c>
      <c r="B147" s="23"/>
      <c r="C147" s="23"/>
      <c r="D147" s="24"/>
      <c r="E147" s="25"/>
      <c r="F147" s="25"/>
      <c r="G147" s="33"/>
      <c r="H147" s="16" t="e">
        <f>#VALUE!</f>
        <v>#VALUE!</v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6"/>
        <v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>
      <c r="A148" s="26">
        <f t="shared" si="7"/>
      </c>
      <c r="B148" s="23"/>
      <c r="C148" s="23"/>
      <c r="D148" s="24"/>
      <c r="E148" s="25"/>
      <c r="F148" s="25"/>
      <c r="G148" s="33"/>
      <c r="H148" s="16" t="e">
        <f>#VALUE!</f>
        <v>#VALUE!</v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6"/>
        <v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>
      <c r="A149" s="26">
        <f t="shared" si="7"/>
      </c>
      <c r="B149" s="23"/>
      <c r="C149" s="23"/>
      <c r="D149" s="24"/>
      <c r="E149" s="25"/>
      <c r="F149" s="25"/>
      <c r="G149" s="33"/>
      <c r="H149" s="16" t="e">
        <f>#VALUE!</f>
        <v>#VALUE!</v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6"/>
        <v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>
      <c r="A150" s="26">
        <f t="shared" si="7"/>
      </c>
      <c r="B150" s="23"/>
      <c r="C150" s="23"/>
      <c r="D150" s="24"/>
      <c r="E150" s="25"/>
      <c r="F150" s="25"/>
      <c r="G150" s="33"/>
      <c r="H150" s="16" t="e">
        <f>#VALUE!</f>
        <v>#VALUE!</v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6"/>
        <v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>
      <c r="A151" s="26">
        <f t="shared" si="7"/>
      </c>
      <c r="B151" s="23"/>
      <c r="C151" s="23"/>
      <c r="D151" s="24"/>
      <c r="E151" s="25"/>
      <c r="F151" s="25"/>
      <c r="G151" s="33"/>
      <c r="H151" s="16" t="e">
        <f>#VALUE!</f>
        <v>#VALUE!</v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6"/>
        <v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>
        <f t="shared" si="7"/>
      </c>
      <c r="B152" s="28"/>
      <c r="C152" s="28"/>
      <c r="D152" s="29"/>
      <c r="E152" s="30"/>
      <c r="F152" s="30"/>
      <c r="G152" s="34"/>
      <c r="H152" s="31" t="e">
        <f>#VALUE!</f>
        <v>#VALUE!</v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6"/>
        <v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 password="CC36" sheet="1" objects="1" scenarios="1" formatCells="0" formatColumns="0" formatRows="0" selectLockedCells="1" sort="0"/>
  <mergeCells count="2">
    <mergeCell ref="K6:M6"/>
    <mergeCell ref="A1:H1"/>
  </mergeCells>
  <conditionalFormatting sqref="B3:B152">
    <cfRule type="containsText" priority="1" dxfId="0" operator="containsText" text=" ">
      <formula>NOT(ISERROR(SEARCH(" ",B3)))</formula>
    </cfRule>
  </conditionalFormatting>
  <printOptions horizontalCentered="1"/>
  <pageMargins left="0.11811023622047245" right="0.15748031496062992" top="0.7874015748031497" bottom="0.3937007874015748" header="0.5118110236220472" footer="0.5118110236220472"/>
  <pageSetup fitToHeight="1" fitToWidth="1" horizontalDpi="600" verticalDpi="600" orientation="portrait" paperSize="9" scale="61" r:id="rId2"/>
  <headerFooter alignWithMargins="0">
    <oddHeader>&amp;C&amp;P/&amp;N&amp;R&amp;D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86"/>
  <sheetViews>
    <sheetView showGridLines="0" zoomScaleSheetLayoutView="50" zoomScalePageLayoutView="0" workbookViewId="0" topLeftCell="A1">
      <selection activeCell="L18" sqref="L18"/>
    </sheetView>
  </sheetViews>
  <sheetFormatPr defaultColWidth="9.140625" defaultRowHeight="12.75"/>
  <cols>
    <col min="1" max="1" width="4.00390625" style="81" bestFit="1" customWidth="1"/>
    <col min="2" max="2" width="9.140625" style="67" customWidth="1"/>
    <col min="3" max="4" width="15.7109375" style="67" customWidth="1"/>
    <col min="5" max="5" width="9.140625" style="82" bestFit="1" customWidth="1"/>
    <col min="6" max="6" width="28.421875" style="67" bestFit="1" customWidth="1"/>
    <col min="7" max="7" width="10.421875" style="67" customWidth="1"/>
    <col min="8" max="8" width="4.7109375" style="67" customWidth="1"/>
    <col min="9" max="9" width="5.140625" style="67" bestFit="1" customWidth="1"/>
    <col min="10" max="10" width="7.00390625" style="67" customWidth="1"/>
    <col min="11" max="11" width="3.28125" style="67" customWidth="1"/>
    <col min="12" max="12" width="21.140625" style="67" customWidth="1"/>
    <col min="13" max="16384" width="9.140625" style="67" customWidth="1"/>
  </cols>
  <sheetData>
    <row r="1" spans="1:84" ht="28.5" customHeight="1" thickBot="1">
      <c r="A1" s="156" t="str">
        <f>"Startovní listina - Malý svratecký maratón "&amp;'Prezenční listina'!O2</f>
        <v>Startovní listina - Malý svratecký maratón 2013</v>
      </c>
      <c r="B1" s="157"/>
      <c r="C1" s="157"/>
      <c r="D1" s="157"/>
      <c r="E1" s="157"/>
      <c r="F1" s="157"/>
      <c r="G1" s="158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</row>
    <row r="2" spans="1:84" ht="20.25" customHeight="1" thickBot="1">
      <c r="A2" s="162">
        <v>41510</v>
      </c>
      <c r="B2" s="163"/>
      <c r="C2" s="163"/>
      <c r="D2" s="163"/>
      <c r="E2" s="163"/>
      <c r="F2" s="163"/>
      <c r="G2" s="164"/>
      <c r="H2" s="66"/>
      <c r="I2" s="165" t="s">
        <v>39</v>
      </c>
      <c r="J2" s="1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ht="21.75" customHeight="1" thickBot="1">
      <c r="A3" s="159" t="str">
        <f>'Prezenční listina'!O2-1953&amp;". ročník"</f>
        <v>60. ročník</v>
      </c>
      <c r="B3" s="160"/>
      <c r="C3" s="160"/>
      <c r="D3" s="160"/>
      <c r="E3" s="160"/>
      <c r="F3" s="160"/>
      <c r="G3" s="161"/>
      <c r="H3" s="66"/>
      <c r="I3" s="167"/>
      <c r="J3" s="168"/>
      <c r="K3" s="66"/>
      <c r="L3" s="95" t="s">
        <v>40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</row>
    <row r="4" spans="1:84" ht="26.25" customHeight="1" thickBot="1">
      <c r="A4" s="68"/>
      <c r="B4" s="69" t="s">
        <v>7</v>
      </c>
      <c r="C4" s="70" t="s">
        <v>6</v>
      </c>
      <c r="D4" s="70" t="s">
        <v>0</v>
      </c>
      <c r="E4" s="70" t="s">
        <v>1</v>
      </c>
      <c r="F4" s="70" t="s">
        <v>4</v>
      </c>
      <c r="G4" s="71" t="s">
        <v>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</row>
    <row r="5" spans="1:84" ht="12.75">
      <c r="A5" s="72">
        <v>1</v>
      </c>
      <c r="B5" s="96">
        <f>IF('Prezenční listina'!F61=0,"",'Prezenční listina'!F61)</f>
        <v>1</v>
      </c>
      <c r="C5" s="85" t="str">
        <f>IF('Prezenční listina'!F61=0,"",'Prezenční listina'!B61)</f>
        <v>Procházka</v>
      </c>
      <c r="D5" s="85" t="str">
        <f>IF('Prezenční listina'!F61=0,"",'Prezenční listina'!C61)</f>
        <v>Václav</v>
      </c>
      <c r="E5" s="86">
        <f>IF('Prezenční listina'!F61=0,"",'Prezenční listina'!D61)</f>
        <v>1945</v>
      </c>
      <c r="F5" s="86" t="str">
        <f>IF('Prezenční listina'!F61=0,"",'Prezenční listina'!E61)</f>
        <v>MK Seitl Ostrava</v>
      </c>
      <c r="G5" s="87" t="e">
        <f>IF('Prezenční listina'!F61=0,"",'Prezenční listina'!H61)</f>
        <v>#VALUE!</v>
      </c>
      <c r="H5" s="66"/>
      <c r="I5" s="99" t="s">
        <v>204</v>
      </c>
      <c r="J5" s="100">
        <f>COUNTIF($G$5:$G$141,"M34")</f>
        <v>0</v>
      </c>
      <c r="K5" s="66"/>
      <c r="L5" s="153">
        <f>COUNT(B5:B141)</f>
        <v>92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</row>
    <row r="6" spans="1:84" ht="12.75">
      <c r="A6" s="73">
        <f aca="true" t="shared" si="0" ref="A6:A38">IF(C6="","",A5+1)</f>
        <v>2</v>
      </c>
      <c r="B6" s="97">
        <f>IF('Prezenční listina'!F4=0,"",'Prezenční listina'!F4)</f>
        <v>2</v>
      </c>
      <c r="C6" s="83" t="str">
        <f>IF('Prezenční listina'!F4=0,"",'Prezenční listina'!B4)</f>
        <v>Bednařík</v>
      </c>
      <c r="D6" s="83" t="str">
        <f>IF('Prezenční listina'!F4=0,"",'Prezenční listina'!C4)</f>
        <v>Jiří</v>
      </c>
      <c r="E6" s="88">
        <f>IF('Prezenční listina'!F4=0,"",'Prezenční listina'!D4)</f>
        <v>1945</v>
      </c>
      <c r="F6" s="88" t="str">
        <f>IF('Prezenční listina'!F4=0,"",'Prezenční listina'!E4)</f>
        <v>AKEZ Kopřivnice</v>
      </c>
      <c r="G6" s="89" t="e">
        <f>IF('Prezenční listina'!F4=0,"",'Prezenční listina'!H4)</f>
        <v>#VALUE!</v>
      </c>
      <c r="H6" s="74"/>
      <c r="I6" s="101" t="s">
        <v>205</v>
      </c>
      <c r="J6" s="102">
        <f>COUNTIF($G$5:$G$141,"M35")</f>
        <v>0</v>
      </c>
      <c r="K6" s="66"/>
      <c r="L6" s="154"/>
      <c r="M6" s="74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</row>
    <row r="7" spans="1:84" ht="12.75">
      <c r="A7" s="73">
        <f t="shared" si="0"/>
        <v>3</v>
      </c>
      <c r="B7" s="97">
        <f>IF('Prezenční listina'!F53=0,"",'Prezenční listina'!F53)</f>
        <v>3</v>
      </c>
      <c r="C7" s="83" t="str">
        <f>IF('Prezenční listina'!F53=0,"",'Prezenční listina'!B53)</f>
        <v>Nosek</v>
      </c>
      <c r="D7" s="83" t="str">
        <f>IF('Prezenční listina'!F53=0,"",'Prezenční listina'!C53)</f>
        <v>Miroslav</v>
      </c>
      <c r="E7" s="88">
        <f>IF('Prezenční listina'!F53=0,"",'Prezenční listina'!D53)</f>
        <v>1955</v>
      </c>
      <c r="F7" s="88" t="str">
        <f>IF('Prezenční listina'!F53=0,"",'Prezenční listina'!E53)</f>
        <v>Moravská Slávia Brno</v>
      </c>
      <c r="G7" s="89" t="e">
        <f>IF('Prezenční listina'!F53=0,"",'Prezenční listina'!H53)</f>
        <v>#VALUE!</v>
      </c>
      <c r="H7" s="66"/>
      <c r="I7" s="101" t="s">
        <v>206</v>
      </c>
      <c r="J7" s="102">
        <f>COUNTIF($G$5:$G$141,"M40")</f>
        <v>0</v>
      </c>
      <c r="K7" s="66"/>
      <c r="L7" s="154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</row>
    <row r="8" spans="1:84" ht="12.75">
      <c r="A8" s="73">
        <f t="shared" si="0"/>
        <v>4</v>
      </c>
      <c r="B8" s="97">
        <f>IF('Prezenční listina'!F40=0,"",'Prezenční listina'!F40)</f>
        <v>4</v>
      </c>
      <c r="C8" s="83" t="str">
        <f>IF('Prezenční listina'!F40=0,"",'Prezenční listina'!B40)</f>
        <v>Kubík</v>
      </c>
      <c r="D8" s="83" t="str">
        <f>IF('Prezenční listina'!F40=0,"",'Prezenční listina'!C40)</f>
        <v>Mirko</v>
      </c>
      <c r="E8" s="88">
        <f>IF('Prezenční listina'!F40=0,"",'Prezenční listina'!D40)</f>
        <v>1967</v>
      </c>
      <c r="F8" s="88" t="str">
        <f>IF('Prezenční listina'!F40=0,"",'Prezenční listina'!E40)</f>
        <v>Jinačovice</v>
      </c>
      <c r="G8" s="89" t="e">
        <f>IF('Prezenční listina'!F40=0,"",'Prezenční listina'!H40)</f>
        <v>#VALUE!</v>
      </c>
      <c r="H8" s="74"/>
      <c r="I8" s="101" t="s">
        <v>207</v>
      </c>
      <c r="J8" s="102">
        <f>COUNTIF($G$5:$G$141,"M45")</f>
        <v>0</v>
      </c>
      <c r="K8" s="66"/>
      <c r="L8" s="154"/>
      <c r="M8" s="74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</row>
    <row r="9" spans="1:84" ht="12.75">
      <c r="A9" s="73">
        <f t="shared" si="0"/>
        <v>5</v>
      </c>
      <c r="B9" s="97">
        <f>IF('Prezenční listina'!F93=0,"",'Prezenční listina'!F93)</f>
        <v>5</v>
      </c>
      <c r="C9" s="83" t="str">
        <f>IF('Prezenční listina'!F93=0,"",'Prezenční listina'!B93)</f>
        <v>Hamerský</v>
      </c>
      <c r="D9" s="83" t="str">
        <f>IF('Prezenční listina'!F93=0,"",'Prezenční listina'!C93)</f>
        <v>Kamil</v>
      </c>
      <c r="E9" s="88">
        <f>IF('Prezenční listina'!F93=0,"",'Prezenční listina'!D93)</f>
        <v>1972</v>
      </c>
      <c r="F9" s="88" t="str">
        <f>IF('Prezenční listina'!F93=0,"",'Prezenční listina'!E93)</f>
        <v>Jiskra Vír</v>
      </c>
      <c r="G9" s="89" t="e">
        <f>IF('Prezenční listina'!F93=0,"",'Prezenční listina'!H93)</f>
        <v>#VALUE!</v>
      </c>
      <c r="H9" s="66"/>
      <c r="I9" s="101" t="s">
        <v>208</v>
      </c>
      <c r="J9" s="102">
        <f>COUNTIF($G$5:$G$141,"M50")</f>
        <v>0</v>
      </c>
      <c r="K9" s="66"/>
      <c r="L9" s="154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</row>
    <row r="10" spans="1:84" ht="12.75">
      <c r="A10" s="73">
        <f t="shared" si="0"/>
        <v>6</v>
      </c>
      <c r="B10" s="97">
        <f>IF('Prezenční listina'!F94=0,"",'Prezenční listina'!F94)</f>
        <v>6</v>
      </c>
      <c r="C10" s="83" t="str">
        <f>IF('Prezenční listina'!F94=0,"",'Prezenční listina'!B94)</f>
        <v>Sys</v>
      </c>
      <c r="D10" s="83" t="str">
        <f>IF('Prezenční listina'!F94=0,"",'Prezenční listina'!C94)</f>
        <v>Jiří</v>
      </c>
      <c r="E10" s="88">
        <f>IF('Prezenční listina'!F94=0,"",'Prezenční listina'!D94)</f>
        <v>1962</v>
      </c>
      <c r="F10" s="88" t="str">
        <f>IF('Prezenční listina'!F94=0,"",'Prezenční listina'!E94)</f>
        <v>Vír</v>
      </c>
      <c r="G10" s="89" t="e">
        <f>IF('Prezenční listina'!F94=0,"",'Prezenční listina'!H94)</f>
        <v>#VALUE!</v>
      </c>
      <c r="H10" s="74"/>
      <c r="I10" s="101" t="s">
        <v>209</v>
      </c>
      <c r="J10" s="102">
        <f>COUNTIF($G$5:$G$141,"M55")</f>
        <v>0</v>
      </c>
      <c r="K10" s="66"/>
      <c r="L10" s="154"/>
      <c r="M10" s="74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</row>
    <row r="11" spans="1:84" ht="12.75">
      <c r="A11" s="73">
        <f t="shared" si="0"/>
        <v>7</v>
      </c>
      <c r="B11" s="97">
        <f>IF('Prezenční listina'!F10=0,"",'Prezenční listina'!F10)</f>
        <v>7</v>
      </c>
      <c r="C11" s="83" t="str">
        <f>IF('Prezenční listina'!F10=0,"",'Prezenční listina'!B10)</f>
        <v>Češner</v>
      </c>
      <c r="D11" s="83" t="str">
        <f>IF('Prezenční listina'!F10=0,"",'Prezenční listina'!C10)</f>
        <v>Vladimír</v>
      </c>
      <c r="E11" s="88">
        <f>IF('Prezenční listina'!F10=0,"",'Prezenční listina'!D10)</f>
        <v>1958</v>
      </c>
      <c r="F11" s="88" t="str">
        <f>IF('Prezenční listina'!F10=0,"",'Prezenční listina'!E10)</f>
        <v>PSK Union Praha</v>
      </c>
      <c r="G11" s="89" t="e">
        <f>IF('Prezenční listina'!F10=0,"",'Prezenční listina'!H10)</f>
        <v>#VALUE!</v>
      </c>
      <c r="H11" s="66"/>
      <c r="I11" s="101" t="s">
        <v>210</v>
      </c>
      <c r="J11" s="102">
        <f>COUNTIF($G$5:$G$141,"M60")</f>
        <v>0</v>
      </c>
      <c r="K11" s="66"/>
      <c r="L11" s="154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</row>
    <row r="12" spans="1:84" ht="13.5" thickBot="1">
      <c r="A12" s="73">
        <f t="shared" si="0"/>
        <v>8</v>
      </c>
      <c r="B12" s="97">
        <f>IF('Prezenční listina'!F95=0,"",'Prezenční listina'!F95)</f>
        <v>8</v>
      </c>
      <c r="C12" s="83" t="str">
        <f>IF('Prezenční listina'!F95=0,"",'Prezenční listina'!B95)</f>
        <v>Navrátilová</v>
      </c>
      <c r="D12" s="83" t="str">
        <f>IF('Prezenční listina'!F95=0,"",'Prezenční listina'!C95)</f>
        <v>Vlasta</v>
      </c>
      <c r="E12" s="88">
        <f>IF('Prezenční listina'!F95=0,"",'Prezenční listina'!D95)</f>
        <v>1983</v>
      </c>
      <c r="F12" s="88" t="str">
        <f>IF('Prezenční listina'!F95=0,"",'Prezenční listina'!E95)</f>
        <v>Jimramov</v>
      </c>
      <c r="G12" s="89" t="e">
        <f>IF('Prezenční listina'!F95=0,"",'Prezenční listina'!H95)</f>
        <v>#VALUE!</v>
      </c>
      <c r="H12" s="74"/>
      <c r="I12" s="101" t="s">
        <v>215</v>
      </c>
      <c r="J12" s="102">
        <f>COUNTIF($G$5:$G$141,"M65")</f>
        <v>0</v>
      </c>
      <c r="K12" s="66"/>
      <c r="L12" s="155"/>
      <c r="M12" s="74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1:84" ht="12.75">
      <c r="A13" s="73">
        <f t="shared" si="0"/>
        <v>9</v>
      </c>
      <c r="B13" s="97">
        <f>IF('Prezenční listina'!F96=0,"",'Prezenční listina'!F96)</f>
        <v>9</v>
      </c>
      <c r="C13" s="83" t="str">
        <f>IF('Prezenční listina'!F96=0,"",'Prezenční listina'!B96)</f>
        <v>Rybenský</v>
      </c>
      <c r="D13" s="83" t="str">
        <f>IF('Prezenční listina'!F96=0,"",'Prezenční listina'!C96)</f>
        <v>René</v>
      </c>
      <c r="E13" s="88">
        <f>IF('Prezenční listina'!F96=0,"",'Prezenční listina'!D96)</f>
        <v>1994</v>
      </c>
      <c r="F13" s="88" t="str">
        <f>IF('Prezenční listina'!F96=0,"",'Prezenční listina'!E96)</f>
        <v>Bystřice nad Pernštejnem</v>
      </c>
      <c r="G13" s="89" t="e">
        <f>IF('Prezenční listina'!F96=0,"",'Prezenční listina'!H96)</f>
        <v>#VALUE!</v>
      </c>
      <c r="H13" s="66"/>
      <c r="I13" s="101" t="s">
        <v>211</v>
      </c>
      <c r="J13" s="102">
        <f>COUNTIF($G$5:$G$141,"M70")</f>
        <v>0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</row>
    <row r="14" spans="1:84" ht="12.75">
      <c r="A14" s="73">
        <f t="shared" si="0"/>
        <v>10</v>
      </c>
      <c r="B14" s="97">
        <f>IF('Prezenční listina'!F13=0,"",'Prezenční listina'!F13)</f>
        <v>10</v>
      </c>
      <c r="C14" s="83" t="str">
        <f>IF('Prezenční listina'!F13=0,"",'Prezenční listina'!B13)</f>
        <v>Flídr</v>
      </c>
      <c r="D14" s="83" t="str">
        <f>IF('Prezenční listina'!F13=0,"",'Prezenční listina'!C13)</f>
        <v>Jan</v>
      </c>
      <c r="E14" s="88">
        <f>IF('Prezenční listina'!F13=0,"",'Prezenční listina'!D13)</f>
        <v>1957</v>
      </c>
      <c r="F14" s="88" t="str">
        <f>IF('Prezenční listina'!F13=0,"",'Prezenční listina'!E13)</f>
        <v>MK Kladno</v>
      </c>
      <c r="G14" s="89" t="e">
        <f>IF('Prezenční listina'!F13=0,"",'Prezenční listina'!H13)</f>
        <v>#VALUE!</v>
      </c>
      <c r="H14" s="74"/>
      <c r="I14" s="101" t="s">
        <v>212</v>
      </c>
      <c r="J14" s="102">
        <f>COUNTIF($G$5:$G$141,"M75")</f>
        <v>0</v>
      </c>
      <c r="K14" s="66"/>
      <c r="L14" s="74"/>
      <c r="M14" s="74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</row>
    <row r="15" spans="1:84" ht="12.75">
      <c r="A15" s="73">
        <f t="shared" si="0"/>
        <v>11</v>
      </c>
      <c r="B15" s="97">
        <f>IF('Prezenční listina'!F97=0,"",'Prezenční listina'!F97)</f>
        <v>11</v>
      </c>
      <c r="C15" s="83" t="str">
        <f>IF('Prezenční listina'!F97=0,"",'Prezenční listina'!B97)</f>
        <v>Kubík</v>
      </c>
      <c r="D15" s="83" t="str">
        <f>IF('Prezenční listina'!F97=0,"",'Prezenční listina'!C97)</f>
        <v>Oldřich</v>
      </c>
      <c r="E15" s="88">
        <f>IF('Prezenční listina'!F97=0,"",'Prezenční listina'!D97)</f>
        <v>1981</v>
      </c>
      <c r="F15" s="88" t="str">
        <f>IF('Prezenční listina'!F97=0,"",'Prezenční listina'!E97)</f>
        <v>Jiskra Vír</v>
      </c>
      <c r="G15" s="89" t="e">
        <f>IF('Prezenční listina'!F97=0,"",'Prezenční listina'!H97)</f>
        <v>#VALUE!</v>
      </c>
      <c r="H15" s="66"/>
      <c r="I15" s="101" t="s">
        <v>213</v>
      </c>
      <c r="J15" s="102">
        <f>COUNTIF($G$5:$G$141,"M80")</f>
        <v>0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</row>
    <row r="16" spans="1:84" ht="13.5" thickBot="1">
      <c r="A16" s="73">
        <f t="shared" si="0"/>
        <v>12</v>
      </c>
      <c r="B16" s="97">
        <f>IF('Prezenční listina'!F69=0,"",'Prezenční listina'!F69)</f>
        <v>12</v>
      </c>
      <c r="C16" s="83" t="str">
        <f>IF('Prezenční listina'!F69=0,"",'Prezenční listina'!B69)</f>
        <v>Sedláček</v>
      </c>
      <c r="D16" s="83" t="str">
        <f>IF('Prezenční listina'!F69=0,"",'Prezenční listina'!C69)</f>
        <v>Roman</v>
      </c>
      <c r="E16" s="88">
        <f>IF('Prezenční listina'!F69=0,"",'Prezenční listina'!D69)</f>
        <v>1964</v>
      </c>
      <c r="F16" s="88" t="str">
        <f>IF('Prezenční listina'!F69=0,"",'Prezenční listina'!E69)</f>
        <v>Activity Lanškroun</v>
      </c>
      <c r="G16" s="89" t="e">
        <f>IF('Prezenční listina'!F69=0,"",'Prezenční listina'!H69)</f>
        <v>#VALUE!</v>
      </c>
      <c r="H16" s="74"/>
      <c r="I16" s="103" t="s">
        <v>214</v>
      </c>
      <c r="J16" s="104">
        <f>COUNTIF($G$5:$G$141,"M85")</f>
        <v>0</v>
      </c>
      <c r="K16" s="66"/>
      <c r="L16" s="74"/>
      <c r="M16" s="74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</row>
    <row r="17" spans="1:84" ht="12.75">
      <c r="A17" s="73">
        <f t="shared" si="0"/>
        <v>13</v>
      </c>
      <c r="B17" s="97">
        <f>IF('Prezenční listina'!F44=0,"",'Prezenční listina'!F44)</f>
        <v>13</v>
      </c>
      <c r="C17" s="83" t="str">
        <f>IF('Prezenční listina'!F44=0,"",'Prezenční listina'!B44)</f>
        <v>Lorenčík</v>
      </c>
      <c r="D17" s="83" t="str">
        <f>IF('Prezenční listina'!F44=0,"",'Prezenční listina'!C44)</f>
        <v>Aleš</v>
      </c>
      <c r="E17" s="88">
        <f>IF('Prezenční listina'!F44=0,"",'Prezenční listina'!D44)</f>
        <v>1973</v>
      </c>
      <c r="F17" s="88" t="str">
        <f>IF('Prezenční listina'!F44=0,"",'Prezenční listina'!E44)</f>
        <v>Chrudim</v>
      </c>
      <c r="G17" s="89" t="e">
        <f>IF('Prezenční listina'!F44=0,"",'Prezenční listina'!H44)</f>
        <v>#VALUE!</v>
      </c>
      <c r="H17" s="66"/>
      <c r="I17" s="105" t="s">
        <v>216</v>
      </c>
      <c r="J17" s="106">
        <f>COUNTIF($G$5:$G$141,"Ž34")</f>
        <v>0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</row>
    <row r="18" spans="1:84" ht="12.75">
      <c r="A18" s="73">
        <f t="shared" si="0"/>
        <v>14</v>
      </c>
      <c r="B18" s="97">
        <f>IF('Prezenční listina'!F26=0,"",'Prezenční listina'!F26)</f>
        <v>14</v>
      </c>
      <c r="C18" s="83" t="str">
        <f>IF('Prezenční listina'!F26=0,"",'Prezenční listina'!B26)</f>
        <v>Komárková</v>
      </c>
      <c r="D18" s="83" t="str">
        <f>IF('Prezenční listina'!F26=0,"",'Prezenční listina'!C26)</f>
        <v>Zdena</v>
      </c>
      <c r="E18" s="88">
        <f>IF('Prezenční listina'!F26=0,"",'Prezenční listina'!D26)</f>
        <v>1974</v>
      </c>
      <c r="F18" s="88" t="str">
        <f>IF('Prezenční listina'!F26=0,"",'Prezenční listina'!E26)</f>
        <v>SDH Bolešín</v>
      </c>
      <c r="G18" s="89" t="e">
        <f>IF('Prezenční listina'!F26=0,"",'Prezenční listina'!H26)</f>
        <v>#VALUE!</v>
      </c>
      <c r="H18" s="74"/>
      <c r="I18" s="107" t="s">
        <v>217</v>
      </c>
      <c r="J18" s="108">
        <f>COUNTIF($G$5:$G$141,"Ž35")</f>
        <v>0</v>
      </c>
      <c r="K18" s="66"/>
      <c r="L18" s="74"/>
      <c r="M18" s="74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</row>
    <row r="19" spans="1:84" ht="12.75">
      <c r="A19" s="73">
        <f t="shared" si="0"/>
        <v>15</v>
      </c>
      <c r="B19" s="97">
        <f>IF('Prezenční listina'!F24=0,"",'Prezenční listina'!F24)</f>
        <v>15</v>
      </c>
      <c r="C19" s="83" t="str">
        <f>IF('Prezenční listina'!F24=0,"",'Prezenční listina'!B24)</f>
        <v>Keil</v>
      </c>
      <c r="D19" s="83" t="str">
        <f>IF('Prezenční listina'!F24=0,"",'Prezenční listina'!C24)</f>
        <v>Jaroslav</v>
      </c>
      <c r="E19" s="88">
        <f>IF('Prezenční listina'!F24=0,"",'Prezenční listina'!D24)</f>
        <v>1953</v>
      </c>
      <c r="F19" s="88" t="str">
        <f>IF('Prezenční listina'!F24=0,"",'Prezenční listina'!E24)</f>
        <v>ASICS Praha</v>
      </c>
      <c r="G19" s="89" t="e">
        <f>IF('Prezenční listina'!F24=0,"",'Prezenční listina'!H24)</f>
        <v>#VALUE!</v>
      </c>
      <c r="H19" s="74"/>
      <c r="I19" s="107" t="s">
        <v>218</v>
      </c>
      <c r="J19" s="108">
        <f>COUNTIF($G$5:$G$141,"Ž40")</f>
        <v>0</v>
      </c>
      <c r="K19" s="66"/>
      <c r="L19" s="74"/>
      <c r="M19" s="74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</row>
    <row r="20" spans="1:84" ht="12.75">
      <c r="A20" s="73">
        <f t="shared" si="0"/>
        <v>16</v>
      </c>
      <c r="B20" s="97">
        <f>IF('Prezenční listina'!F80=0,"",'Prezenční listina'!F80)</f>
        <v>16</v>
      </c>
      <c r="C20" s="83" t="str">
        <f>IF('Prezenční listina'!F80=0,"",'Prezenční listina'!B80)</f>
        <v>Tesařová</v>
      </c>
      <c r="D20" s="83" t="str">
        <f>IF('Prezenční listina'!F80=0,"",'Prezenční listina'!C80)</f>
        <v>Marie</v>
      </c>
      <c r="E20" s="88">
        <f>IF('Prezenční listina'!F80=0,"",'Prezenční listina'!D80)</f>
        <v>1954</v>
      </c>
      <c r="F20" s="88" t="str">
        <f>IF('Prezenční listina'!F80=0,"",'Prezenční listina'!E80)</f>
        <v>Křižanov</v>
      </c>
      <c r="G20" s="89" t="e">
        <f>IF('Prezenční listina'!F80=0,"",'Prezenční listina'!H80)</f>
        <v>#VALUE!</v>
      </c>
      <c r="H20" s="74"/>
      <c r="I20" s="107" t="s">
        <v>219</v>
      </c>
      <c r="J20" s="108">
        <f>COUNTIF($G$5:$G$141,"Ž45")</f>
        <v>0</v>
      </c>
      <c r="K20" s="66"/>
      <c r="L20" s="74"/>
      <c r="M20" s="74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</row>
    <row r="21" spans="1:84" ht="12.75">
      <c r="A21" s="73">
        <f t="shared" si="0"/>
        <v>17</v>
      </c>
      <c r="B21" s="97">
        <f>IF('Prezenční listina'!F25=0,"",'Prezenční listina'!F25)</f>
        <v>17</v>
      </c>
      <c r="C21" s="83" t="str">
        <f>IF('Prezenční listina'!F25=0,"",'Prezenční listina'!B25)</f>
        <v>Kocián</v>
      </c>
      <c r="D21" s="83" t="str">
        <f>IF('Prezenční listina'!F25=0,"",'Prezenční listina'!C25)</f>
        <v>Luděk</v>
      </c>
      <c r="E21" s="88">
        <f>IF('Prezenční listina'!F25=0,"",'Prezenční listina'!D25)</f>
        <v>1942</v>
      </c>
      <c r="F21" s="88" t="str">
        <f>IF('Prezenční listina'!F25=0,"",'Prezenční listina'!E25)</f>
        <v>AVC Praha</v>
      </c>
      <c r="G21" s="89" t="e">
        <f>IF('Prezenční listina'!F25=0,"",'Prezenční listina'!H25)</f>
        <v>#VALUE!</v>
      </c>
      <c r="H21" s="74"/>
      <c r="I21" s="107" t="s">
        <v>220</v>
      </c>
      <c r="J21" s="108">
        <f>COUNTIF($G$5:$G$141,"Ž50")</f>
        <v>0</v>
      </c>
      <c r="K21" s="66"/>
      <c r="L21" s="74"/>
      <c r="M21" s="74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</row>
    <row r="22" spans="1:84" ht="12.75">
      <c r="A22" s="73">
        <f t="shared" si="0"/>
        <v>18</v>
      </c>
      <c r="B22" s="97">
        <f>IF('Prezenční listina'!F28=0,"",'Prezenční listina'!F28)</f>
        <v>18</v>
      </c>
      <c r="C22" s="83" t="str">
        <f>IF('Prezenční listina'!F28=0,"",'Prezenční listina'!B28)</f>
        <v>Kopečný</v>
      </c>
      <c r="D22" s="83" t="str">
        <f>IF('Prezenční listina'!F28=0,"",'Prezenční listina'!C28)</f>
        <v>Dušan</v>
      </c>
      <c r="E22" s="88">
        <f>IF('Prezenční listina'!F28=0,"",'Prezenční listina'!D28)</f>
        <v>1973</v>
      </c>
      <c r="F22" s="88" t="str">
        <f>IF('Prezenční listina'!F28=0,"",'Prezenční listina'!E28)</f>
        <v>MK Prostějov</v>
      </c>
      <c r="G22" s="89" t="e">
        <f>IF('Prezenční listina'!F28=0,"",'Prezenční listina'!H28)</f>
        <v>#VALUE!</v>
      </c>
      <c r="H22" s="74"/>
      <c r="I22" s="107" t="s">
        <v>221</v>
      </c>
      <c r="J22" s="108">
        <f>COUNTIF($G$5:$G$141,"Ž55")</f>
        <v>0</v>
      </c>
      <c r="K22" s="66"/>
      <c r="L22" s="74"/>
      <c r="M22" s="7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</row>
    <row r="23" spans="1:84" ht="12.75">
      <c r="A23" s="73">
        <f t="shared" si="0"/>
        <v>19</v>
      </c>
      <c r="B23" s="97">
        <f>IF('Prezenční listina'!F72=0,"",'Prezenční listina'!F72)</f>
        <v>19</v>
      </c>
      <c r="C23" s="83" t="str">
        <f>IF('Prezenční listina'!F72=0,"",'Prezenční listina'!B72)</f>
        <v>Smola</v>
      </c>
      <c r="D23" s="83" t="str">
        <f>IF('Prezenční listina'!F72=0,"",'Prezenční listina'!C72)</f>
        <v>Josef</v>
      </c>
      <c r="E23" s="88">
        <f>IF('Prezenční listina'!F72=0,"",'Prezenční listina'!D72)</f>
        <v>1951</v>
      </c>
      <c r="F23" s="88" t="str">
        <f>IF('Prezenční listina'!F72=0,"",'Prezenční listina'!E72)</f>
        <v>MK Seitl Ostrava</v>
      </c>
      <c r="G23" s="89" t="e">
        <f>IF('Prezenční listina'!F72=0,"",'Prezenční listina'!H72)</f>
        <v>#VALUE!</v>
      </c>
      <c r="H23" s="74"/>
      <c r="I23" s="107" t="s">
        <v>222</v>
      </c>
      <c r="J23" s="108">
        <f>COUNTIF($G$5:$G$141,"Ž60")</f>
        <v>0</v>
      </c>
      <c r="K23" s="74"/>
      <c r="L23" s="74"/>
      <c r="M23" s="74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84" ht="12.75">
      <c r="A24" s="73">
        <f t="shared" si="0"/>
        <v>20</v>
      </c>
      <c r="B24" s="97">
        <f>IF('Prezenční listina'!F21=0,"",'Prezenční listina'!F21)</f>
        <v>20</v>
      </c>
      <c r="C24" s="83" t="str">
        <f>IF('Prezenční listina'!F21=0,"",'Prezenční listina'!B21)</f>
        <v>Chromý</v>
      </c>
      <c r="D24" s="83" t="str">
        <f>IF('Prezenční listina'!F21=0,"",'Prezenční listina'!C21)</f>
        <v>Bořivoj</v>
      </c>
      <c r="E24" s="88">
        <f>IF('Prezenční listina'!F21=0,"",'Prezenční listina'!D21)</f>
        <v>1953</v>
      </c>
      <c r="F24" s="88" t="str">
        <f>IF('Prezenční listina'!F21=0,"",'Prezenční listina'!E21)</f>
        <v>Tišnov</v>
      </c>
      <c r="G24" s="89" t="e">
        <f>IF('Prezenční listina'!F21=0,"",'Prezenční listina'!H21)</f>
        <v>#VALUE!</v>
      </c>
      <c r="H24" s="74"/>
      <c r="I24" s="107" t="s">
        <v>223</v>
      </c>
      <c r="J24" s="108">
        <f>COUNTIF($G$5:$G$141,"Ž65")</f>
        <v>0</v>
      </c>
      <c r="K24" s="74"/>
      <c r="L24" s="74"/>
      <c r="M24" s="7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</row>
    <row r="25" spans="1:84" ht="12.75">
      <c r="A25" s="73">
        <f t="shared" si="0"/>
        <v>21</v>
      </c>
      <c r="B25" s="97">
        <f>IF('Prezenční listina'!F60=0,"",'Prezenční listina'!F60)</f>
        <v>21</v>
      </c>
      <c r="C25" s="83" t="str">
        <f>IF('Prezenční listina'!F60=0,"",'Prezenční listina'!B60)</f>
        <v>Pozler</v>
      </c>
      <c r="D25" s="83" t="str">
        <f>IF('Prezenční listina'!F60=0,"",'Prezenční listina'!C60)</f>
        <v>Jiří</v>
      </c>
      <c r="E25" s="88">
        <f>IF('Prezenční listina'!F60=0,"",'Prezenční listina'!D60)</f>
        <v>1983</v>
      </c>
      <c r="F25" s="88" t="str">
        <f>IF('Prezenční listina'!F60=0,"",'Prezenční listina'!E60)</f>
        <v>Hradec Králové</v>
      </c>
      <c r="G25" s="89" t="e">
        <f>IF('Prezenční listina'!F60=0,"",'Prezenční listina'!H60)</f>
        <v>#VALUE!</v>
      </c>
      <c r="H25" s="74"/>
      <c r="I25" s="107" t="s">
        <v>224</v>
      </c>
      <c r="J25" s="108">
        <f>COUNTIF($G$5:$G$141,"Ž70")</f>
        <v>0</v>
      </c>
      <c r="K25" s="74"/>
      <c r="L25" s="74"/>
      <c r="M25" s="74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</row>
    <row r="26" spans="1:84" ht="13.5" thickBot="1">
      <c r="A26" s="73">
        <f t="shared" si="0"/>
        <v>22</v>
      </c>
      <c r="B26" s="97">
        <f>IF('Prezenční listina'!F67=0,"",'Prezenční listina'!F67)</f>
        <v>22</v>
      </c>
      <c r="C26" s="83" t="str">
        <f>IF('Prezenční listina'!F67=0,"",'Prezenční listina'!B67)</f>
        <v>Rozkoš</v>
      </c>
      <c r="D26" s="83" t="str">
        <f>IF('Prezenční listina'!F67=0,"",'Prezenční listina'!C67)</f>
        <v>Tomáš</v>
      </c>
      <c r="E26" s="88">
        <f>IF('Prezenční listina'!F67=0,"",'Prezenční listina'!D67)</f>
        <v>1984</v>
      </c>
      <c r="F26" s="88" t="str">
        <f>IF('Prezenční listina'!F67=0,"",'Prezenční listina'!E67)</f>
        <v>Hradec Králové</v>
      </c>
      <c r="G26" s="89" t="e">
        <f>IF('Prezenční listina'!F67=0,"",'Prezenční listina'!H67)</f>
        <v>#VALUE!</v>
      </c>
      <c r="H26" s="74"/>
      <c r="I26" s="109" t="s">
        <v>225</v>
      </c>
      <c r="J26" s="110">
        <f>COUNTIF($G$5:$G$141,"Ž75")</f>
        <v>0</v>
      </c>
      <c r="K26" s="74"/>
      <c r="L26" s="74"/>
      <c r="M26" s="74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</row>
    <row r="27" spans="1:84" ht="12.75">
      <c r="A27" s="73">
        <f t="shared" si="0"/>
        <v>23</v>
      </c>
      <c r="B27" s="97">
        <f>IF('Prezenční listina'!F19=0,"",'Prezenční listina'!F19)</f>
        <v>23</v>
      </c>
      <c r="C27" s="83" t="str">
        <f>IF('Prezenční listina'!F19=0,"",'Prezenční listina'!B19)</f>
        <v>Hrubý</v>
      </c>
      <c r="D27" s="83" t="str">
        <f>IF('Prezenční listina'!F19=0,"",'Prezenční listina'!C19)</f>
        <v>Milan</v>
      </c>
      <c r="E27" s="88">
        <f>IF('Prezenční listina'!F19=0,"",'Prezenční listina'!D19)</f>
        <v>1938</v>
      </c>
      <c r="F27" s="88" t="str">
        <f>IF('Prezenční listina'!F19=0,"",'Prezenční listina'!E19)</f>
        <v>Blansko</v>
      </c>
      <c r="G27" s="89" t="e">
        <f>IF('Prezenční listina'!F19=0,"",'Prezenční listina'!H19)</f>
        <v>#VALUE!</v>
      </c>
      <c r="H27" s="74"/>
      <c r="I27" s="74"/>
      <c r="J27" s="74"/>
      <c r="K27" s="74"/>
      <c r="L27" s="74"/>
      <c r="M27" s="74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</row>
    <row r="28" spans="1:84" ht="12.75">
      <c r="A28" s="73">
        <f t="shared" si="0"/>
        <v>24</v>
      </c>
      <c r="B28" s="97">
        <f>IF('Prezenční listina'!F16=0,"",'Prezenční listina'!F16)</f>
        <v>24</v>
      </c>
      <c r="C28" s="83" t="str">
        <f>IF('Prezenční listina'!F16=0,"",'Prezenční listina'!B16)</f>
        <v>Groh</v>
      </c>
      <c r="D28" s="83" t="str">
        <f>IF('Prezenční listina'!F16=0,"",'Prezenční listina'!C16)</f>
        <v>Stanislav</v>
      </c>
      <c r="E28" s="88">
        <f>IF('Prezenční listina'!F16=0,"",'Prezenční listina'!D16)</f>
        <v>1946</v>
      </c>
      <c r="F28" s="88" t="str">
        <f>IF('Prezenční listina'!F16=0,"",'Prezenční listina'!E16)</f>
        <v>AC Vrchlabí</v>
      </c>
      <c r="G28" s="89" t="e">
        <f>IF('Prezenční listina'!F16=0,"",'Prezenční listina'!H16)</f>
        <v>#VALUE!</v>
      </c>
      <c r="H28" s="74"/>
      <c r="I28" s="74"/>
      <c r="J28" s="74"/>
      <c r="K28" s="74"/>
      <c r="L28" s="74"/>
      <c r="M28" s="74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</row>
    <row r="29" spans="1:84" ht="12.75">
      <c r="A29" s="73">
        <f t="shared" si="0"/>
        <v>25</v>
      </c>
      <c r="B29" s="97">
        <f>IF('Prezenční listina'!F71=0,"",'Prezenční listina'!F71)</f>
        <v>25</v>
      </c>
      <c r="C29" s="83" t="str">
        <f>IF('Prezenční listina'!F71=0,"",'Prezenční listina'!B71)</f>
        <v>Smith</v>
      </c>
      <c r="D29" s="83" t="str">
        <f>IF('Prezenční listina'!F71=0,"",'Prezenční listina'!C71)</f>
        <v>Grahame</v>
      </c>
      <c r="E29" s="88">
        <f>IF('Prezenční listina'!F71=0,"",'Prezenční listina'!D71)</f>
        <v>1966</v>
      </c>
      <c r="F29" s="88" t="str">
        <f>IF('Prezenční listina'!F71=0,"",'Prezenční listina'!E71)</f>
        <v>AC Vrchlabí (Anglie)</v>
      </c>
      <c r="G29" s="89" t="e">
        <f>IF('Prezenční listina'!F71=0,"",'Prezenční listina'!H71)</f>
        <v>#VALUE!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</row>
    <row r="30" spans="1:84" ht="12.75">
      <c r="A30" s="73">
        <f t="shared" si="0"/>
        <v>26</v>
      </c>
      <c r="B30" s="97">
        <f>IF('Prezenční listina'!F41=0,"",'Prezenční listina'!F41)</f>
        <v>26</v>
      </c>
      <c r="C30" s="90" t="str">
        <f>IF('Prezenční listina'!F41=0,"",'Prezenční listina'!B41)</f>
        <v>Kučínský</v>
      </c>
      <c r="D30" s="83" t="str">
        <f>IF('Prezenční listina'!F41=0,"",'Prezenční listina'!C41)</f>
        <v>Pavel</v>
      </c>
      <c r="E30" s="88">
        <f>IF('Prezenční listina'!F41=0,"",'Prezenční listina'!D41)</f>
        <v>1959</v>
      </c>
      <c r="F30" s="88" t="str">
        <f>IF('Prezenční listina'!F41=0,"",'Prezenční listina'!E41)</f>
        <v>Brno</v>
      </c>
      <c r="G30" s="89" t="e">
        <f>IF('Prezenční listina'!F41=0,"",'Prezenční listina'!H41)</f>
        <v>#VALUE!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</row>
    <row r="31" spans="1:84" ht="12.75">
      <c r="A31" s="73">
        <f t="shared" si="0"/>
        <v>27</v>
      </c>
      <c r="B31" s="97">
        <f>IF('Prezenční listina'!F90=0,"",'Prezenční listina'!F90)</f>
        <v>27</v>
      </c>
      <c r="C31" s="83" t="str">
        <f>IF('Prezenční listina'!F90=0,"",'Prezenční listina'!B90)</f>
        <v>Zouhar</v>
      </c>
      <c r="D31" s="83" t="str">
        <f>IF('Prezenční listina'!F90=0,"",'Prezenční listina'!C90)</f>
        <v>Libor</v>
      </c>
      <c r="E31" s="88">
        <f>IF('Prezenční listina'!F90=0,"",'Prezenční listina'!D90)</f>
        <v>1958</v>
      </c>
      <c r="F31" s="88" t="str">
        <f>IF('Prezenční listina'!F90=0,"",'Prezenční listina'!E90)</f>
        <v>adidas Brno</v>
      </c>
      <c r="G31" s="89" t="e">
        <f>IF('Prezenční listina'!F90=0,"",'Prezenční listina'!H90)</f>
        <v>#VALUE!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</row>
    <row r="32" spans="1:84" ht="12.75">
      <c r="A32" s="73">
        <f t="shared" si="0"/>
        <v>28</v>
      </c>
      <c r="B32" s="97">
        <f>IF('Prezenční listina'!F11=0,"",'Prezenční listina'!F11)</f>
        <v>28</v>
      </c>
      <c r="C32" s="83" t="str">
        <f>IF('Prezenční listina'!F11=0,"",'Prezenční listina'!B11)</f>
        <v>Dušil</v>
      </c>
      <c r="D32" s="83" t="str">
        <f>IF('Prezenční listina'!F11=0,"",'Prezenční listina'!C11)</f>
        <v>Jaroslav</v>
      </c>
      <c r="E32" s="88">
        <f>IF('Prezenční listina'!F11=0,"",'Prezenční listina'!D11)</f>
        <v>1970</v>
      </c>
      <c r="F32" s="88" t="str">
        <f>IF('Prezenční listina'!F11=0,"",'Prezenční listina'!E11)</f>
        <v>Brno</v>
      </c>
      <c r="G32" s="89" t="e">
        <f>IF('Prezenční listina'!F11=0,"",'Prezenční listina'!H11)</f>
        <v>#VALUE!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</row>
    <row r="33" spans="1:84" ht="12.75">
      <c r="A33" s="73">
        <f t="shared" si="0"/>
        <v>29</v>
      </c>
      <c r="B33" s="97">
        <f>IF('Prezenční listina'!F76=0,"",'Prezenční listina'!F76)</f>
        <v>29</v>
      </c>
      <c r="C33" s="83" t="str">
        <f>IF('Prezenční listina'!F76=0,"",'Prezenční listina'!B76)</f>
        <v>Svoboda</v>
      </c>
      <c r="D33" s="83" t="str">
        <f>IF('Prezenční listina'!F76=0,"",'Prezenční listina'!C76)</f>
        <v>Petr</v>
      </c>
      <c r="E33" s="88">
        <f>IF('Prezenční listina'!F76=0,"",'Prezenční listina'!D76)</f>
        <v>1968</v>
      </c>
      <c r="F33" s="88" t="str">
        <f>IF('Prezenční listina'!F76=0,"",'Prezenční listina'!E76)</f>
        <v>Moravská Slávia Brno</v>
      </c>
      <c r="G33" s="89" t="e">
        <f>IF('Prezenční listina'!F76=0,"",'Prezenční listina'!H76)</f>
        <v>#VALUE!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</row>
    <row r="34" spans="1:84" ht="12.75">
      <c r="A34" s="73">
        <f t="shared" si="0"/>
        <v>30</v>
      </c>
      <c r="B34" s="97">
        <f>IF('Prezenční listina'!F47=0,"",'Prezenční listina'!F47)</f>
        <v>30</v>
      </c>
      <c r="C34" s="83" t="str">
        <f>IF('Prezenční listina'!F47=0,"",'Prezenční listina'!B47)</f>
        <v>Martincová</v>
      </c>
      <c r="D34" s="83" t="str">
        <f>IF('Prezenční listina'!F47=0,"",'Prezenční listina'!C47)</f>
        <v>Ivana</v>
      </c>
      <c r="E34" s="88">
        <f>IF('Prezenční listina'!F47=0,"",'Prezenční listina'!D47)</f>
        <v>1963</v>
      </c>
      <c r="F34" s="88" t="str">
        <f>IF('Prezenční listina'!F47=0,"",'Prezenční listina'!E47)</f>
        <v>Moravská Slávia Brno</v>
      </c>
      <c r="G34" s="89" t="e">
        <f>IF('Prezenční listina'!F47=0,"",'Prezenční listina'!H47)</f>
        <v>#VALUE!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</row>
    <row r="35" spans="1:84" ht="12.75">
      <c r="A35" s="73">
        <f t="shared" si="0"/>
        <v>31</v>
      </c>
      <c r="B35" s="97">
        <f>IF('Prezenční listina'!F18=0,"",'Prezenční listina'!F18)</f>
        <v>31</v>
      </c>
      <c r="C35" s="83" t="str">
        <f>IF('Prezenční listina'!F18=0,"",'Prezenční listina'!B18)</f>
        <v>Holý</v>
      </c>
      <c r="D35" s="83" t="str">
        <f>IF('Prezenční listina'!F18=0,"",'Prezenční listina'!C18)</f>
        <v>Josef</v>
      </c>
      <c r="E35" s="88">
        <f>IF('Prezenční listina'!F18=0,"",'Prezenční listina'!D18)</f>
        <v>1941</v>
      </c>
      <c r="F35" s="88" t="str">
        <f>IF('Prezenční listina'!F18=0,"",'Prezenční listina'!E18)</f>
        <v>Moravská Slávia Brno</v>
      </c>
      <c r="G35" s="89" t="e">
        <f>IF('Prezenční listina'!F18=0,"",'Prezenční listina'!H18)</f>
        <v>#VALUE!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</row>
    <row r="36" spans="1:84" ht="12.75">
      <c r="A36" s="73">
        <f t="shared" si="0"/>
        <v>32</v>
      </c>
      <c r="B36" s="97">
        <f>IF('Prezenční listina'!F63=0,"",'Prezenční listina'!F63)</f>
        <v>32</v>
      </c>
      <c r="C36" s="83" t="str">
        <f>IF('Prezenční listina'!F63=0,"",'Prezenční listina'!B63)</f>
        <v>Provazník</v>
      </c>
      <c r="D36" s="83" t="str">
        <f>IF('Prezenční listina'!F63=0,"",'Prezenční listina'!C63)</f>
        <v>Milan</v>
      </c>
      <c r="E36" s="88">
        <f>IF('Prezenční listina'!F63=0,"",'Prezenční listina'!D63)</f>
        <v>1966</v>
      </c>
      <c r="F36" s="88" t="str">
        <f>IF('Prezenční listina'!F63=0,"",'Prezenční listina'!E63)</f>
        <v>Polička</v>
      </c>
      <c r="G36" s="89" t="e">
        <f>IF('Prezenční listina'!F63=0,"",'Prezenční listina'!H63)</f>
        <v>#VALUE!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</row>
    <row r="37" spans="1:84" ht="12.75">
      <c r="A37" s="73">
        <f t="shared" si="0"/>
        <v>33</v>
      </c>
      <c r="B37" s="97">
        <f>IF('Prezenční listina'!F98=0,"",'Prezenční listina'!F98)</f>
        <v>33</v>
      </c>
      <c r="C37" s="83" t="str">
        <f>IF('Prezenční listina'!F98=0,"",'Prezenční listina'!B98)</f>
        <v>Kovář</v>
      </c>
      <c r="D37" s="83" t="str">
        <f>IF('Prezenční listina'!F98=0,"",'Prezenční listina'!C98)</f>
        <v>Michal</v>
      </c>
      <c r="E37" s="88">
        <f>IF('Prezenční listina'!F98=0,"",'Prezenční listina'!D98)</f>
        <v>1971</v>
      </c>
      <c r="F37" s="88" t="str">
        <f>IF('Prezenční listina'!F98=0,"",'Prezenční listina'!E98)</f>
        <v>TJ Slavoj Pacov</v>
      </c>
      <c r="G37" s="89" t="e">
        <f>IF('Prezenční listina'!F98=0,"",'Prezenční listina'!H98)</f>
        <v>#VALUE!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</row>
    <row r="38" spans="1:84" ht="12.75">
      <c r="A38" s="73">
        <f t="shared" si="0"/>
        <v>34</v>
      </c>
      <c r="B38" s="97">
        <f>IF('Prezenční listina'!F75=0,"",'Prezenční listina'!F75)</f>
        <v>34</v>
      </c>
      <c r="C38" s="83" t="str">
        <f>IF('Prezenční listina'!F75=0,"",'Prezenční listina'!B75)</f>
        <v>Suchý</v>
      </c>
      <c r="D38" s="83" t="str">
        <f>IF('Prezenční listina'!F75=0,"",'Prezenční listina'!C75)</f>
        <v>Karel</v>
      </c>
      <c r="E38" s="88">
        <f>IF('Prezenční listina'!F75=0,"",'Prezenční listina'!D75)</f>
        <v>1956</v>
      </c>
      <c r="F38" s="88" t="str">
        <f>IF('Prezenční listina'!F75=0,"",'Prezenční listina'!E75)</f>
        <v>Náměšť nad Oslavou</v>
      </c>
      <c r="G38" s="89" t="e">
        <f>IF('Prezenční listina'!F75=0,"",'Prezenční listina'!H75)</f>
        <v>#VALUE!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</row>
    <row r="39" spans="1:84" ht="12.75">
      <c r="A39" s="73">
        <f>IF(C39="","",A38+1)</f>
        <v>35</v>
      </c>
      <c r="B39" s="97">
        <f>IF('Prezenční listina'!F36=0,"",'Prezenční listina'!F36)</f>
        <v>35</v>
      </c>
      <c r="C39" s="83" t="str">
        <f>IF('Prezenční listina'!F36=0,"",'Prezenční listina'!B36)</f>
        <v>Kratochvíl</v>
      </c>
      <c r="D39" s="83" t="str">
        <f>IF('Prezenční listina'!F36=0,"",'Prezenční listina'!C36)</f>
        <v>Pavel</v>
      </c>
      <c r="E39" s="88">
        <f>IF('Prezenční listina'!F36=0,"",'Prezenční listina'!D36)</f>
        <v>1960</v>
      </c>
      <c r="F39" s="88" t="str">
        <f>IF('Prezenční listina'!F36=0,"",'Prezenční listina'!E36)</f>
        <v>Sokol Rudíkov</v>
      </c>
      <c r="G39" s="89" t="e">
        <f>IF('Prezenční listina'!F36=0,"",'Prezenční listina'!H36)</f>
        <v>#VALUE!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</row>
    <row r="40" spans="1:84" ht="12.75">
      <c r="A40" s="73">
        <f aca="true" t="shared" si="1" ref="A40:A90">IF(C40="","",A39+1)</f>
        <v>36</v>
      </c>
      <c r="B40" s="97">
        <f>IF('Prezenční listina'!F77=0,"",'Prezenční listina'!F77)</f>
        <v>36</v>
      </c>
      <c r="C40" s="83" t="str">
        <f>IF('Prezenční listina'!F77=0,"",'Prezenční listina'!B77)</f>
        <v>Szüczová</v>
      </c>
      <c r="D40" s="83" t="str">
        <f>IF('Prezenční listina'!F77=0,"",'Prezenční listina'!C77)</f>
        <v>Monika</v>
      </c>
      <c r="E40" s="88">
        <f>IF('Prezenční listina'!F77=0,"",'Prezenční listina'!D77)</f>
        <v>1979</v>
      </c>
      <c r="F40" s="88" t="str">
        <f>IF('Prezenční listina'!F77=0,"",'Prezenční listina'!E77)</f>
        <v>Brno (Slovenská republika)</v>
      </c>
      <c r="G40" s="89" t="e">
        <f>IF('Prezenční listina'!F77=0,"",'Prezenční listina'!H77)</f>
        <v>#VALUE!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</row>
    <row r="41" spans="1:84" ht="12.75">
      <c r="A41" s="73">
        <f t="shared" si="1"/>
        <v>37</v>
      </c>
      <c r="B41" s="97">
        <f>IF('Prezenční listina'!F79=0,"",'Prezenční listina'!F79)</f>
        <v>37</v>
      </c>
      <c r="C41" s="83" t="str">
        <f>IF('Prezenční listina'!F79=0,"",'Prezenční listina'!B79)</f>
        <v>Štýbnar</v>
      </c>
      <c r="D41" s="83" t="str">
        <f>IF('Prezenční listina'!F79=0,"",'Prezenční listina'!C79)</f>
        <v>Zbyněk</v>
      </c>
      <c r="E41" s="88">
        <f>IF('Prezenční listina'!F79=0,"",'Prezenční listina'!D79)</f>
        <v>1974</v>
      </c>
      <c r="F41" s="88" t="str">
        <f>IF('Prezenční listina'!F79=0,"",'Prezenční listina'!E79)</f>
        <v>Běžec Vysočiny Jihlava</v>
      </c>
      <c r="G41" s="89" t="e">
        <f>IF('Prezenční listina'!F79=0,"",'Prezenční listina'!H79)</f>
        <v>#VALUE!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</row>
    <row r="42" spans="1:84" ht="12.75">
      <c r="A42" s="73">
        <f t="shared" si="1"/>
        <v>38</v>
      </c>
      <c r="B42" s="97">
        <f>IF('Prezenční listina'!F49=0,"",'Prezenční listina'!F49)</f>
        <v>38</v>
      </c>
      <c r="C42" s="83" t="str">
        <f>IF('Prezenční listina'!F49=0,"",'Prezenční listina'!B49)</f>
        <v>Měřínský</v>
      </c>
      <c r="D42" s="83" t="str">
        <f>IF('Prezenční listina'!F49=0,"",'Prezenční listina'!C49)</f>
        <v>Jaroslav</v>
      </c>
      <c r="E42" s="88">
        <f>IF('Prezenční listina'!F49=0,"",'Prezenční listina'!D49)</f>
        <v>1961</v>
      </c>
      <c r="F42" s="88" t="str">
        <f>IF('Prezenční listina'!F49=0,"",'Prezenční listina'!E49)</f>
        <v>AK Perná</v>
      </c>
      <c r="G42" s="89" t="e">
        <f>IF('Prezenční listina'!F49=0,"",'Prezenční listina'!H49)</f>
        <v>#VALUE!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</row>
    <row r="43" spans="1:84" ht="12.75">
      <c r="A43" s="73">
        <f t="shared" si="1"/>
        <v>39</v>
      </c>
      <c r="B43" s="97">
        <f>IF('Prezenční listina'!F99=0,"",'Prezenční listina'!F99)</f>
        <v>39</v>
      </c>
      <c r="C43" s="83" t="str">
        <f>IF('Prezenční listina'!F99=0,"",'Prezenční listina'!B99)</f>
        <v>Coufal</v>
      </c>
      <c r="D43" s="83" t="str">
        <f>IF('Prezenční listina'!F99=0,"",'Prezenční listina'!C99)</f>
        <v>Patrik</v>
      </c>
      <c r="E43" s="88">
        <f>IF('Prezenční listina'!F99=0,"",'Prezenční listina'!D99)</f>
        <v>1975</v>
      </c>
      <c r="F43" s="88" t="str">
        <f>IF('Prezenční listina'!F99=0,"",'Prezenční listina'!E99)</f>
        <v>Hospic Prachatice</v>
      </c>
      <c r="G43" s="89" t="e">
        <f>IF('Prezenční listina'!F99=0,"",'Prezenční listina'!H99)</f>
        <v>#VALUE!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</row>
    <row r="44" spans="1:84" ht="12.75">
      <c r="A44" s="73">
        <f t="shared" si="1"/>
        <v>40</v>
      </c>
      <c r="B44" s="97">
        <f>IF('Prezenční listina'!F52=0,"",'Prezenční listina'!F52)</f>
        <v>40</v>
      </c>
      <c r="C44" s="83" t="str">
        <f>IF('Prezenční listina'!F52=0,"",'Prezenční listina'!B52)</f>
        <v>Nesporý</v>
      </c>
      <c r="D44" s="83" t="str">
        <f>IF('Prezenční listina'!F52=0,"",'Prezenční listina'!C52)</f>
        <v>Hubert</v>
      </c>
      <c r="E44" s="88">
        <f>IF('Prezenční listina'!F52=0,"",'Prezenční listina'!D52)</f>
        <v>1966</v>
      </c>
      <c r="F44" s="88" t="str">
        <f>IF('Prezenční listina'!F52=0,"",'Prezenční listina'!E52)</f>
        <v>Jiskra Humpolec</v>
      </c>
      <c r="G44" s="89" t="e">
        <f>IF('Prezenční listina'!F52=0,"",'Prezenční listina'!H52)</f>
        <v>#VALUE!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</row>
    <row r="45" spans="1:84" ht="12.75">
      <c r="A45" s="73">
        <f t="shared" si="1"/>
        <v>41</v>
      </c>
      <c r="B45" s="97">
        <f>IF('Prezenční listina'!F37=0,"",'Prezenční listina'!F37)</f>
        <v>41</v>
      </c>
      <c r="C45" s="83" t="str">
        <f>IF('Prezenční listina'!F37=0,"",'Prezenční listina'!B37)</f>
        <v>Krcháková</v>
      </c>
      <c r="D45" s="83" t="str">
        <f>IF('Prezenční listina'!F37=0,"",'Prezenční listina'!C37)</f>
        <v>Alena</v>
      </c>
      <c r="E45" s="88">
        <f>IF('Prezenční listina'!F37=0,"",'Prezenční listina'!D37)</f>
        <v>1957</v>
      </c>
      <c r="F45" s="88" t="str">
        <f>IF('Prezenční listina'!F37=0,"",'Prezenční listina'!E37)</f>
        <v>Moravská Slávia Brno</v>
      </c>
      <c r="G45" s="89" t="e">
        <f>IF('Prezenční listina'!F37=0,"",'Prezenční listina'!H37)</f>
        <v>#VALUE!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</row>
    <row r="46" spans="1:84" ht="12.75">
      <c r="A46" s="73">
        <f t="shared" si="1"/>
        <v>42</v>
      </c>
      <c r="B46" s="97">
        <f>IF('Prezenční listina'!F74=0,"",'Prezenční listina'!F74)</f>
        <v>42</v>
      </c>
      <c r="C46" s="83" t="str">
        <f>IF('Prezenční listina'!F74=0,"",'Prezenční listina'!B74)</f>
        <v>Stloukal</v>
      </c>
      <c r="D46" s="83" t="str">
        <f>IF('Prezenční listina'!F74=0,"",'Prezenční listina'!C74)</f>
        <v>Jaroslav</v>
      </c>
      <c r="E46" s="88">
        <f>IF('Prezenční listina'!F74=0,"",'Prezenční listina'!D74)</f>
        <v>1968</v>
      </c>
      <c r="F46" s="88" t="str">
        <f>IF('Prezenční listina'!F74=0,"",'Prezenční listina'!E74)</f>
        <v>ART Adamov</v>
      </c>
      <c r="G46" s="89" t="e">
        <f>IF('Prezenční listina'!F74=0,"",'Prezenční listina'!H74)</f>
        <v>#VALUE!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</row>
    <row r="47" spans="1:84" ht="12.75">
      <c r="A47" s="73">
        <f t="shared" si="1"/>
        <v>43</v>
      </c>
      <c r="B47" s="97">
        <f>IF('Prezenční listina'!F17=0,"",'Prezenční listina'!F17)</f>
        <v>43</v>
      </c>
      <c r="C47" s="83" t="str">
        <f>IF('Prezenční listina'!F17=0,"",'Prezenční listina'!B17)</f>
        <v>Havránek</v>
      </c>
      <c r="D47" s="83" t="str">
        <f>IF('Prezenční listina'!F17=0,"",'Prezenční listina'!C17)</f>
        <v>Jan</v>
      </c>
      <c r="E47" s="88">
        <f>IF('Prezenční listina'!F17=0,"",'Prezenční listina'!D17)</f>
        <v>1977</v>
      </c>
      <c r="F47" s="88" t="str">
        <f>IF('Prezenční listina'!F17=0,"",'Prezenční listina'!E17)</f>
        <v>Brno</v>
      </c>
      <c r="G47" s="89" t="e">
        <f>IF('Prezenční listina'!F17=0,"",'Prezenční listina'!H17)</f>
        <v>#VALUE!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</row>
    <row r="48" spans="1:84" ht="12.75">
      <c r="A48" s="73">
        <f t="shared" si="1"/>
        <v>44</v>
      </c>
      <c r="B48" s="97">
        <f>IF('Prezenční listina'!F100=0,"",'Prezenční listina'!F100)</f>
        <v>44</v>
      </c>
      <c r="C48" s="83" t="str">
        <f>IF('Prezenční listina'!F100=0,"",'Prezenční listina'!B100)</f>
        <v>Bódivá</v>
      </c>
      <c r="D48" s="83" t="str">
        <f>IF('Prezenční listina'!F100=0,"",'Prezenční listina'!C100)</f>
        <v>Adéla</v>
      </c>
      <c r="E48" s="88">
        <f>IF('Prezenční listina'!F100=0,"",'Prezenční listina'!D100)</f>
        <v>1976</v>
      </c>
      <c r="F48" s="88" t="str">
        <f>IF('Prezenční listina'!F100=0,"",'Prezenční listina'!E100)</f>
        <v>Brno</v>
      </c>
      <c r="G48" s="89" t="e">
        <f>IF('Prezenční listina'!F100=0,"",'Prezenční listina'!H100)</f>
        <v>#VALUE!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</row>
    <row r="49" spans="1:84" ht="12.75">
      <c r="A49" s="73">
        <f t="shared" si="1"/>
        <v>45</v>
      </c>
      <c r="B49" s="97">
        <f>IF('Prezenční listina'!F7=0,"",'Prezenční listina'!F7)</f>
        <v>45</v>
      </c>
      <c r="C49" s="83" t="str">
        <f>IF('Prezenční listina'!F7=0,"",'Prezenční listina'!B7)</f>
        <v>Brtna</v>
      </c>
      <c r="D49" s="83" t="str">
        <f>IF('Prezenční listina'!F7=0,"",'Prezenční listina'!C7)</f>
        <v>David</v>
      </c>
      <c r="E49" s="88">
        <f>IF('Prezenční listina'!F7=0,"",'Prezenční listina'!D7)</f>
        <v>1982</v>
      </c>
      <c r="F49" s="88" t="str">
        <f>IF('Prezenční listina'!F7=0,"",'Prezenční listina'!E7)</f>
        <v>Brno</v>
      </c>
      <c r="G49" s="89" t="e">
        <f>IF('Prezenční listina'!F7=0,"",'Prezenční listina'!H7)</f>
        <v>#VALUE!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</row>
    <row r="50" spans="1:84" ht="12.75">
      <c r="A50" s="73">
        <f t="shared" si="1"/>
        <v>46</v>
      </c>
      <c r="B50" s="97">
        <f>IF('Prezenční listina'!F23=0,"",'Prezenční listina'!F23)</f>
        <v>46</v>
      </c>
      <c r="C50" s="83" t="str">
        <f>IF('Prezenční listina'!F23=0,"",'Prezenční listina'!B23)</f>
        <v>Kaše</v>
      </c>
      <c r="D50" s="83" t="str">
        <f>IF('Prezenční listina'!F23=0,"",'Prezenční listina'!C23)</f>
        <v>Jaroslav</v>
      </c>
      <c r="E50" s="88">
        <f>IF('Prezenční listina'!F23=0,"",'Prezenční listina'!D23)</f>
        <v>1953</v>
      </c>
      <c r="F50" s="88" t="str">
        <f>IF('Prezenční listina'!F23=0,"",'Prezenční listina'!E23)</f>
        <v>Barnex Sport Brno</v>
      </c>
      <c r="G50" s="89" t="e">
        <f>IF('Prezenční listina'!F23=0,"",'Prezenční listina'!H23)</f>
        <v>#VALUE!</v>
      </c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</row>
    <row r="51" spans="1:84" ht="12.75">
      <c r="A51" s="73">
        <f t="shared" si="1"/>
        <v>47</v>
      </c>
      <c r="B51" s="97">
        <f>IF('Prezenční listina'!F15=0,"",'Prezenční listina'!F15)</f>
        <v>47</v>
      </c>
      <c r="C51" s="83" t="str">
        <f>IF('Prezenční listina'!F15=0,"",'Prezenční listina'!B15)</f>
        <v>Glier</v>
      </c>
      <c r="D51" s="83" t="str">
        <f>IF('Prezenční listina'!F15=0,"",'Prezenční listina'!C15)</f>
        <v>Michal</v>
      </c>
      <c r="E51" s="88">
        <f>IF('Prezenční listina'!F15=0,"",'Prezenční listina'!D15)</f>
        <v>1982</v>
      </c>
      <c r="F51" s="88" t="str">
        <f>IF('Prezenční listina'!F15=0,"",'Prezenční listina'!E15)</f>
        <v>Moravská Slávia Brno</v>
      </c>
      <c r="G51" s="89" t="e">
        <f>IF('Prezenční listina'!F15=0,"",'Prezenční listina'!H15)</f>
        <v>#VALUE!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</row>
    <row r="52" spans="1:84" ht="12.75">
      <c r="A52" s="73">
        <f t="shared" si="1"/>
        <v>48</v>
      </c>
      <c r="B52" s="97">
        <f>IF('Prezenční listina'!F46=0,"",'Prezenční listina'!F46)</f>
        <v>48</v>
      </c>
      <c r="C52" s="83" t="str">
        <f>IF('Prezenční listina'!F46=0,"",'Prezenční listina'!B46)</f>
        <v>Mareš</v>
      </c>
      <c r="D52" s="83" t="str">
        <f>IF('Prezenční listina'!F46=0,"",'Prezenční listina'!C46)</f>
        <v>Bohumil</v>
      </c>
      <c r="E52" s="88">
        <f>IF('Prezenční listina'!F46=0,"",'Prezenční listina'!D46)</f>
        <v>1951</v>
      </c>
      <c r="F52" s="88" t="str">
        <f>IF('Prezenční listina'!F46=0,"",'Prezenční listina'!E46)</f>
        <v>LEAR Brno</v>
      </c>
      <c r="G52" s="89" t="e">
        <f>IF('Prezenční listina'!F46=0,"",'Prezenční listina'!H46)</f>
        <v>#VALUE!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</row>
    <row r="53" spans="1:84" ht="12.75">
      <c r="A53" s="73">
        <f t="shared" si="1"/>
        <v>49</v>
      </c>
      <c r="B53" s="97">
        <f>IF('Prezenční listina'!F57=0,"",'Prezenční listina'!F57)</f>
        <v>49</v>
      </c>
      <c r="C53" s="83" t="str">
        <f>IF('Prezenční listina'!F57=0,"",'Prezenční listina'!B57)</f>
        <v>Ožana</v>
      </c>
      <c r="D53" s="83" t="str">
        <f>IF('Prezenční listina'!F57=0,"",'Prezenční listina'!C57)</f>
        <v>Václav</v>
      </c>
      <c r="E53" s="88">
        <f>IF('Prezenční listina'!F57=0,"",'Prezenční listina'!D57)</f>
        <v>1964</v>
      </c>
      <c r="F53" s="88" t="str">
        <f>IF('Prezenční listina'!F57=0,"",'Prezenční listina'!E57)</f>
        <v>TJ Nové Město na Moravě</v>
      </c>
      <c r="G53" s="89" t="e">
        <f>IF('Prezenční listina'!F57=0,"",'Prezenční listina'!H57)</f>
        <v>#VALUE!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</row>
    <row r="54" spans="1:84" ht="12.75">
      <c r="A54" s="73">
        <f t="shared" si="1"/>
        <v>50</v>
      </c>
      <c r="B54" s="97">
        <f>IF('Prezenční listina'!F101=0,"",'Prezenční listina'!F101)</f>
        <v>50</v>
      </c>
      <c r="C54" s="83" t="str">
        <f>IF('Prezenční listina'!F101=0,"",'Prezenční listina'!B101)</f>
        <v>Rozman</v>
      </c>
      <c r="D54" s="83" t="str">
        <f>IF('Prezenční listina'!F101=0,"",'Prezenční listina'!C101)</f>
        <v>Ladislav</v>
      </c>
      <c r="E54" s="88">
        <f>IF('Prezenční listina'!F101=0,"",'Prezenční listina'!D101)</f>
        <v>1954</v>
      </c>
      <c r="F54" s="88" t="str">
        <f>IF('Prezenční listina'!F101=0,"",'Prezenční listina'!E101)</f>
        <v>Cyklo Lasl Brno</v>
      </c>
      <c r="G54" s="89" t="e">
        <f>IF('Prezenční listina'!F101=0,"",'Prezenční listina'!H101)</f>
        <v>#VALUE!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</row>
    <row r="55" spans="1:84" ht="12.75">
      <c r="A55" s="73">
        <f t="shared" si="1"/>
        <v>51</v>
      </c>
      <c r="B55" s="97">
        <f>IF('Prezenční listina'!F39=0,"",'Prezenční listina'!F39)</f>
        <v>51</v>
      </c>
      <c r="C55" s="83" t="str">
        <f>IF('Prezenční listina'!F39=0,"",'Prezenční listina'!B39)</f>
        <v>Kryštof</v>
      </c>
      <c r="D55" s="83" t="str">
        <f>IF('Prezenční listina'!F39=0,"",'Prezenční listina'!C39)</f>
        <v>Ondřej</v>
      </c>
      <c r="E55" s="88">
        <f>IF('Prezenční listina'!F39=0,"",'Prezenční listina'!D39)</f>
        <v>1976</v>
      </c>
      <c r="F55" s="88" t="str">
        <f>IF('Prezenční listina'!F39=0,"",'Prezenční listina'!E39)</f>
        <v>Jiskra Vír</v>
      </c>
      <c r="G55" s="89" t="e">
        <f>IF('Prezenční listina'!F39=0,"",'Prezenční listina'!H39)</f>
        <v>#VALUE!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</row>
    <row r="56" spans="1:84" ht="12.75">
      <c r="A56" s="73">
        <f t="shared" si="1"/>
        <v>52</v>
      </c>
      <c r="B56" s="97">
        <f>IF('Prezenční listina'!F64=0,"",'Prezenční listina'!F64)</f>
        <v>52</v>
      </c>
      <c r="C56" s="83" t="str">
        <f>IF('Prezenční listina'!F64=0,"",'Prezenční listina'!B64)</f>
        <v>Pulicar</v>
      </c>
      <c r="D56" s="83" t="str">
        <f>IF('Prezenční listina'!F64=0,"",'Prezenční listina'!C64)</f>
        <v>Kamil</v>
      </c>
      <c r="E56" s="88">
        <f>IF('Prezenční listina'!F64=0,"",'Prezenční listina'!D64)</f>
        <v>1991</v>
      </c>
      <c r="F56" s="88" t="str">
        <f>IF('Prezenční listina'!F64=0,"",'Prezenční listina'!E64)</f>
        <v>MK Seitl Ostrava</v>
      </c>
      <c r="G56" s="89" t="e">
        <f>IF('Prezenční listina'!F64=0,"",'Prezenční listina'!H64)</f>
        <v>#VALUE!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</row>
    <row r="57" spans="1:84" ht="12.75">
      <c r="A57" s="73">
        <f t="shared" si="1"/>
        <v>53</v>
      </c>
      <c r="B57" s="97">
        <f>IF('Prezenční listina'!F78=0,"",'Prezenční listina'!F78)</f>
        <v>53</v>
      </c>
      <c r="C57" s="83" t="str">
        <f>IF('Prezenční listina'!F78=0,"",'Prezenční listina'!B78)</f>
        <v>Štekauer</v>
      </c>
      <c r="D57" s="83" t="str">
        <f>IF('Prezenční listina'!F78=0,"",'Prezenční listina'!C78)</f>
        <v>Ján</v>
      </c>
      <c r="E57" s="88">
        <f>IF('Prezenční listina'!F78=0,"",'Prezenční listina'!D78)</f>
        <v>1949</v>
      </c>
      <c r="F57" s="88" t="str">
        <f>IF('Prezenční listina'!F78=0,"",'Prezenční listina'!E78)</f>
        <v>BBS Bratislava</v>
      </c>
      <c r="G57" s="89" t="e">
        <f>IF('Prezenční listina'!F78=0,"",'Prezenční listina'!H78)</f>
        <v>#VALUE!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</row>
    <row r="58" spans="1:84" ht="12.75">
      <c r="A58" s="73">
        <f t="shared" si="1"/>
        <v>54</v>
      </c>
      <c r="B58" s="97">
        <f>IF('Prezenční listina'!F29=0,"",'Prezenční listina'!F29)</f>
        <v>54</v>
      </c>
      <c r="C58" s="83" t="str">
        <f>IF('Prezenční listina'!F29=0,"",'Prezenční listina'!B29)</f>
        <v>Köplinger</v>
      </c>
      <c r="D58" s="83" t="str">
        <f>IF('Prezenční listina'!F29=0,"",'Prezenční listina'!C29)</f>
        <v>Erich</v>
      </c>
      <c r="E58" s="88">
        <f>IF('Prezenční listina'!F29=0,"",'Prezenční listina'!D29)</f>
        <v>1940</v>
      </c>
      <c r="F58" s="88" t="str">
        <f>IF('Prezenční listina'!F29=0,"",'Prezenční listina'!E29)</f>
        <v>BBS Bratislava</v>
      </c>
      <c r="G58" s="89" t="e">
        <f>IF('Prezenční listina'!F29=0,"",'Prezenční listina'!H29)</f>
        <v>#VALUE!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</row>
    <row r="59" spans="1:84" ht="12.75">
      <c r="A59" s="73">
        <f t="shared" si="1"/>
        <v>55</v>
      </c>
      <c r="B59" s="97">
        <f>IF('Prezenční listina'!F50=0,"",'Prezenční listina'!F50)</f>
        <v>55</v>
      </c>
      <c r="C59" s="83" t="str">
        <f>IF('Prezenční listina'!F50=0,"",'Prezenční listina'!B50)</f>
        <v>Serbessa</v>
      </c>
      <c r="D59" s="83" t="str">
        <f>IF('Prezenční listina'!F50=0,"",'Prezenční listina'!C50)</f>
        <v>Mulugeta</v>
      </c>
      <c r="E59" s="88">
        <f>IF('Prezenční listina'!F50=0,"",'Prezenční listina'!D50)</f>
        <v>1971</v>
      </c>
      <c r="F59" s="88" t="str">
        <f>IF('Prezenční listina'!F50=0,"",'Prezenční listina'!E50)</f>
        <v>Ortopedie Týn nad Vltavou</v>
      </c>
      <c r="G59" s="89" t="e">
        <f>IF('Prezenční listina'!F50=0,"",'Prezenční listina'!H50)</f>
        <v>#VALUE!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</row>
    <row r="60" spans="1:84" ht="12.75">
      <c r="A60" s="73">
        <f t="shared" si="1"/>
        <v>56</v>
      </c>
      <c r="B60" s="97">
        <f>IF('Prezenční listina'!F54=0,"",'Prezenční listina'!F54)</f>
        <v>56</v>
      </c>
      <c r="C60" s="83" t="str">
        <f>IF('Prezenční listina'!F54=0,"",'Prezenční listina'!B54)</f>
        <v>Novotný</v>
      </c>
      <c r="D60" s="83" t="str">
        <f>IF('Prezenční listina'!F54=0,"",'Prezenční listina'!C54)</f>
        <v>Petr</v>
      </c>
      <c r="E60" s="88">
        <f>IF('Prezenční listina'!F54=0,"",'Prezenční listina'!D54)</f>
        <v>1965</v>
      </c>
      <c r="F60" s="88" t="str">
        <f>IF('Prezenční listina'!F54=0,"",'Prezenční listina'!E54)</f>
        <v>Kuřim</v>
      </c>
      <c r="G60" s="89" t="e">
        <f>IF('Prezenční listina'!F54=0,"",'Prezenční listina'!H54)</f>
        <v>#VALUE!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</row>
    <row r="61" spans="1:84" ht="12.75">
      <c r="A61" s="73">
        <f t="shared" si="1"/>
        <v>57</v>
      </c>
      <c r="B61" s="97">
        <f>IF('Prezenční listina'!F62=0,"",'Prezenční listina'!F62)</f>
        <v>57</v>
      </c>
      <c r="C61" s="83" t="str">
        <f>IF('Prezenční listina'!F62=0,"",'Prezenční listina'!B62)</f>
        <v>Procházková</v>
      </c>
      <c r="D61" s="83" t="str">
        <f>IF('Prezenční listina'!F62=0,"",'Prezenční listina'!C62)</f>
        <v>Tereza</v>
      </c>
      <c r="E61" s="88">
        <f>IF('Prezenční listina'!F62=0,"",'Prezenční listina'!D62)</f>
        <v>1990</v>
      </c>
      <c r="F61" s="88" t="str">
        <f>IF('Prezenční listina'!F62=0,"",'Prezenční listina'!E62)</f>
        <v>Ořechov</v>
      </c>
      <c r="G61" s="89" t="e">
        <f>IF('Prezenční listina'!F62=0,"",'Prezenční listina'!H62)</f>
        <v>#VALUE!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</row>
    <row r="62" spans="1:84" ht="12.75">
      <c r="A62" s="73">
        <f t="shared" si="1"/>
        <v>58</v>
      </c>
      <c r="B62" s="97">
        <f>IF('Prezenční listina'!F84=0,"",'Prezenční listina'!F84)</f>
        <v>58</v>
      </c>
      <c r="C62" s="83" t="str">
        <f>IF('Prezenční listina'!F84=0,"",'Prezenční listina'!B84)</f>
        <v>Veškrna</v>
      </c>
      <c r="D62" s="83" t="str">
        <f>IF('Prezenční listina'!F84=0,"",'Prezenční listina'!C84)</f>
        <v>Ivan</v>
      </c>
      <c r="E62" s="88">
        <f>IF('Prezenční listina'!F84=0,"",'Prezenční listina'!D84)</f>
        <v>1983</v>
      </c>
      <c r="F62" s="88" t="str">
        <f>IF('Prezenční listina'!F84=0,"",'Prezenční listina'!E84)</f>
        <v>Brno</v>
      </c>
      <c r="G62" s="89" t="e">
        <f>IF('Prezenční listina'!F84=0,"",'Prezenční listina'!H84)</f>
        <v>#VALUE!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</row>
    <row r="63" spans="1:84" ht="12.75">
      <c r="A63" s="73">
        <f t="shared" si="1"/>
        <v>59</v>
      </c>
      <c r="B63" s="97">
        <f>IF('Prezenční listina'!F87=0,"",'Prezenční listina'!F87)</f>
        <v>59</v>
      </c>
      <c r="C63" s="83" t="str">
        <f>IF('Prezenční listina'!F87=0,"",'Prezenční listina'!B87)</f>
        <v>Zajíc</v>
      </c>
      <c r="D63" s="83" t="str">
        <f>IF('Prezenční listina'!F87=0,"",'Prezenční listina'!C87)</f>
        <v>Jan</v>
      </c>
      <c r="E63" s="88">
        <f>IF('Prezenční listina'!F87=0,"",'Prezenční listina'!D87)</f>
        <v>1953</v>
      </c>
      <c r="F63" s="88" t="str">
        <f>IF('Prezenční listina'!F87=0,"",'Prezenční listina'!E87)</f>
        <v>Hvězda SKP Pardubice</v>
      </c>
      <c r="G63" s="89" t="e">
        <f>IF('Prezenční listina'!F87=0,"",'Prezenční listina'!H87)</f>
        <v>#VALUE!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</row>
    <row r="64" spans="1:84" ht="12.75">
      <c r="A64" s="73">
        <f t="shared" si="1"/>
        <v>60</v>
      </c>
      <c r="B64" s="97">
        <f>IF('Prezenční listina'!F34=0,"",'Prezenční listina'!F34)</f>
        <v>60</v>
      </c>
      <c r="C64" s="83" t="str">
        <f>IF('Prezenční listina'!F34=0,"",'Prezenční listina'!B34)</f>
        <v>Krátký</v>
      </c>
      <c r="D64" s="83" t="str">
        <f>IF('Prezenční listina'!F34=0,"",'Prezenční listina'!C34)</f>
        <v>Josef</v>
      </c>
      <c r="E64" s="88">
        <f>IF('Prezenční listina'!F34=0,"",'Prezenční listina'!D34)</f>
        <v>1965</v>
      </c>
      <c r="F64" s="88" t="str">
        <f>IF('Prezenční listina'!F34=0,"",'Prezenční listina'!E34)</f>
        <v>Hvězda SKP Pardubice</v>
      </c>
      <c r="G64" s="89" t="e">
        <f>IF('Prezenční listina'!F34=0,"",'Prezenční listina'!H34)</f>
        <v>#VALUE!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</row>
    <row r="65" spans="1:84" ht="12.75">
      <c r="A65" s="73">
        <f t="shared" si="1"/>
        <v>61</v>
      </c>
      <c r="B65" s="97">
        <f>IF('Prezenční listina'!F33=0,"",'Prezenční listina'!F33)</f>
        <v>61</v>
      </c>
      <c r="C65" s="83" t="str">
        <f>IF('Prezenční listina'!F33=0,"",'Prezenční listina'!B33)</f>
        <v>Krátká</v>
      </c>
      <c r="D65" s="83" t="str">
        <f>IF('Prezenční listina'!F33=0,"",'Prezenční listina'!C33)</f>
        <v>Anna</v>
      </c>
      <c r="E65" s="88">
        <f>IF('Prezenční listina'!F33=0,"",'Prezenční listina'!D33)</f>
        <v>1969</v>
      </c>
      <c r="F65" s="88" t="str">
        <f>IF('Prezenční listina'!F33=0,"",'Prezenční listina'!E33)</f>
        <v>Hvězda SKP Pardubice</v>
      </c>
      <c r="G65" s="89" t="e">
        <f>IF('Prezenční listina'!F33=0,"",'Prezenční listina'!H33)</f>
        <v>#VALUE!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</row>
    <row r="66" spans="1:84" ht="12.75">
      <c r="A66" s="73">
        <f t="shared" si="1"/>
        <v>62</v>
      </c>
      <c r="B66" s="97">
        <f>IF('Prezenční listina'!F73=0,"",'Prezenční listina'!F73)</f>
        <v>62</v>
      </c>
      <c r="C66" s="83" t="str">
        <f>IF('Prezenční listina'!F73=0,"",'Prezenční listina'!B73)</f>
        <v>Stejskal</v>
      </c>
      <c r="D66" s="83" t="str">
        <f>IF('Prezenční listina'!F73=0,"",'Prezenční listina'!C73)</f>
        <v>Petr</v>
      </c>
      <c r="E66" s="88">
        <f>IF('Prezenční listina'!F73=0,"",'Prezenční listina'!D73)</f>
        <v>1976</v>
      </c>
      <c r="F66" s="88" t="str">
        <f>IF('Prezenční listina'!F73=0,"",'Prezenční listina'!E73)</f>
        <v>Farma Jiřího Chrásta - SK Veselí</v>
      </c>
      <c r="G66" s="89" t="e">
        <f>IF('Prezenční listina'!F73=0,"",'Prezenční listina'!H73)</f>
        <v>#VALUE!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</row>
    <row r="67" spans="1:84" ht="12.75">
      <c r="A67" s="73">
        <f t="shared" si="1"/>
        <v>63</v>
      </c>
      <c r="B67" s="97">
        <f>IF('Prezenční listina'!F8=0,"",'Prezenční listina'!F8)</f>
        <v>63</v>
      </c>
      <c r="C67" s="83" t="str">
        <f>IF('Prezenční listina'!F8=0,"",'Prezenční listina'!B8)</f>
        <v>Čech</v>
      </c>
      <c r="D67" s="83" t="str">
        <f>IF('Prezenční listina'!F8=0,"",'Prezenční listina'!C8)</f>
        <v>Aleš</v>
      </c>
      <c r="E67" s="88">
        <f>IF('Prezenční listina'!F8=0,"",'Prezenční listina'!D8)</f>
        <v>1976</v>
      </c>
      <c r="F67" s="88" t="str">
        <f>IF('Prezenční listina'!F8=0,"",'Prezenční listina'!E8)</f>
        <v>Farma Jiřího Chrásta - SK Veselí</v>
      </c>
      <c r="G67" s="89" t="e">
        <f>IF('Prezenční listina'!F8=0,"",'Prezenční listina'!H8)</f>
        <v>#VALUE!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</row>
    <row r="68" spans="1:84" ht="12.75">
      <c r="A68" s="73">
        <f t="shared" si="1"/>
        <v>64</v>
      </c>
      <c r="B68" s="97">
        <f>IF('Prezenční listina'!F9=0,"",'Prezenční listina'!F9)</f>
        <v>64</v>
      </c>
      <c r="C68" s="83" t="str">
        <f>IF('Prezenční listina'!F9=0,"",'Prezenční listina'!B9)</f>
        <v>Čech</v>
      </c>
      <c r="D68" s="83" t="str">
        <f>IF('Prezenční listina'!F9=0,"",'Prezenční listina'!C9)</f>
        <v>Martin</v>
      </c>
      <c r="E68" s="88">
        <f>IF('Prezenční listina'!F9=0,"",'Prezenční listina'!D9)</f>
        <v>1978</v>
      </c>
      <c r="F68" s="88" t="str">
        <f>IF('Prezenční listina'!F9=0,"",'Prezenční listina'!E9)</f>
        <v>Farma Jiřího Chrásta - SK Veselí</v>
      </c>
      <c r="G68" s="89" t="e">
        <f>IF('Prezenční listina'!F9=0,"",'Prezenční listina'!H9)</f>
        <v>#VALUE!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</row>
    <row r="69" spans="1:84" ht="12.75">
      <c r="A69" s="73">
        <f t="shared" si="1"/>
        <v>65</v>
      </c>
      <c r="B69" s="97">
        <f>IF('Prezenční listina'!F102=0,"",'Prezenční listina'!F102)</f>
        <v>65</v>
      </c>
      <c r="C69" s="83" t="str">
        <f>IF('Prezenční listina'!F102=0,"",'Prezenční listina'!B102)</f>
        <v>Pokorný</v>
      </c>
      <c r="D69" s="83" t="str">
        <f>IF('Prezenční listina'!F102=0,"",'Prezenční listina'!C102)</f>
        <v>Václav</v>
      </c>
      <c r="E69" s="88">
        <f>IF('Prezenční listina'!F102=0,"",'Prezenční listina'!D102)</f>
        <v>1978</v>
      </c>
      <c r="F69" s="88" t="str">
        <f>IF('Prezenční listina'!F102=0,"",'Prezenční listina'!E102)</f>
        <v>Brno</v>
      </c>
      <c r="G69" s="89" t="e">
        <f>IF('Prezenční listina'!F102=0,"",'Prezenční listina'!H102)</f>
        <v>#VALUE!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</row>
    <row r="70" spans="1:84" ht="12.75">
      <c r="A70" s="73">
        <f t="shared" si="1"/>
        <v>66</v>
      </c>
      <c r="B70" s="97">
        <f>IF('Prezenční listina'!F56=0,"",'Prezenční listina'!F56)</f>
        <v>66</v>
      </c>
      <c r="C70" s="83" t="str">
        <f>IF('Prezenční listina'!F56=0,"",'Prezenční listina'!B56)</f>
        <v>Orálek</v>
      </c>
      <c r="D70" s="83" t="str">
        <f>IF('Prezenční listina'!F56=0,"",'Prezenční listina'!C56)</f>
        <v>Daniel</v>
      </c>
      <c r="E70" s="88">
        <f>IF('Prezenční listina'!F56=0,"",'Prezenční listina'!D56)</f>
        <v>1970</v>
      </c>
      <c r="F70" s="88" t="str">
        <f>IF('Prezenční listina'!F56=0,"",'Prezenční listina'!E56)</f>
        <v>Moravská Slávia Brno</v>
      </c>
      <c r="G70" s="91" t="e">
        <f>IF('Prezenční listina'!F56=0,"",'Prezenční listina'!H56)</f>
        <v>#VALUE!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</row>
    <row r="71" spans="1:84" ht="12.75">
      <c r="A71" s="73">
        <f t="shared" si="1"/>
        <v>67</v>
      </c>
      <c r="B71" s="97">
        <f>IF('Prezenční listina'!F58=0,"",'Prezenční listina'!F58)</f>
        <v>67</v>
      </c>
      <c r="C71" s="83" t="str">
        <f>IF('Prezenční listina'!F58=0,"",'Prezenční listina'!B58)</f>
        <v>Podmelová</v>
      </c>
      <c r="D71" s="83" t="str">
        <f>IF('Prezenční listina'!F58=0,"",'Prezenční listina'!C58)</f>
        <v>Vilma</v>
      </c>
      <c r="E71" s="88">
        <f>IF('Prezenční listina'!F58=0,"",'Prezenční listina'!D58)</f>
        <v>1962</v>
      </c>
      <c r="F71" s="88" t="str">
        <f>IF('Prezenční listina'!F58=0,"",'Prezenční listina'!E58)</f>
        <v>Moravská Slávia Brno</v>
      </c>
      <c r="G71" s="89" t="e">
        <f>IF('Prezenční listina'!F58=0,"",'Prezenční listina'!H58)</f>
        <v>#VALUE!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</row>
    <row r="72" spans="1:84" ht="12.75">
      <c r="A72" s="73">
        <f t="shared" si="1"/>
        <v>68</v>
      </c>
      <c r="B72" s="97">
        <f>IF('Prezenční listina'!F103=0,"",'Prezenční listina'!F103)</f>
        <v>68</v>
      </c>
      <c r="C72" s="83" t="str">
        <f>IF('Prezenční listina'!F103=0,"",'Prezenční listina'!B103)</f>
        <v>Kheil</v>
      </c>
      <c r="D72" s="83" t="str">
        <f>IF('Prezenční listina'!F103=0,"",'Prezenční listina'!C103)</f>
        <v>Radim</v>
      </c>
      <c r="E72" s="88">
        <f>IF('Prezenční listina'!F103=0,"",'Prezenční listina'!D103)</f>
        <v>1973</v>
      </c>
      <c r="F72" s="88" t="str">
        <f>IF('Prezenční listina'!F103=0,"",'Prezenční listina'!E103)</f>
        <v>SKP Kometa Brno</v>
      </c>
      <c r="G72" s="89" t="e">
        <f>IF('Prezenční listina'!F103=0,"",'Prezenční listina'!H103)</f>
        <v>#VALUE!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</row>
    <row r="73" spans="1:84" ht="12.75">
      <c r="A73" s="73">
        <f t="shared" si="1"/>
        <v>69</v>
      </c>
      <c r="B73" s="97">
        <f>IF('Prezenční listina'!F82=0,"",'Prezenční listina'!F82)</f>
        <v>69</v>
      </c>
      <c r="C73" s="83" t="str">
        <f>IF('Prezenční listina'!F82=0,"",'Prezenční listina'!B82)</f>
        <v>Vašíček</v>
      </c>
      <c r="D73" s="83" t="str">
        <f>IF('Prezenční listina'!F82=0,"",'Prezenční listina'!C82)</f>
        <v>David</v>
      </c>
      <c r="E73" s="88">
        <f>IF('Prezenční listina'!F82=0,"",'Prezenční listina'!D82)</f>
        <v>1975</v>
      </c>
      <c r="F73" s="88" t="str">
        <f>IF('Prezenční listina'!F82=0,"",'Prezenční listina'!E82)</f>
        <v>Brno</v>
      </c>
      <c r="G73" s="89" t="e">
        <f>IF('Prezenční listina'!F82=0,"",'Prezenční listina'!H82)</f>
        <v>#VALUE!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</row>
    <row r="74" spans="1:84" ht="12.75">
      <c r="A74" s="73">
        <f>IF(C74="","",A73+1)</f>
        <v>70</v>
      </c>
      <c r="B74" s="97">
        <f>IF('Prezenční listina'!F59=0,"",'Prezenční listina'!F59)</f>
        <v>70</v>
      </c>
      <c r="C74" s="83" t="str">
        <f>IF('Prezenční listina'!F59=0,"",'Prezenční listina'!B59)</f>
        <v>Polánka</v>
      </c>
      <c r="D74" s="83" t="str">
        <f>IF('Prezenční listina'!F59=0,"",'Prezenční listina'!C59)</f>
        <v>Petr</v>
      </c>
      <c r="E74" s="88">
        <f>IF('Prezenční listina'!F59=0,"",'Prezenční listina'!D59)</f>
        <v>1975</v>
      </c>
      <c r="F74" s="88" t="str">
        <f>IF('Prezenční listina'!F59=0,"",'Prezenční listina'!E59)</f>
        <v>Chlum</v>
      </c>
      <c r="G74" s="89" t="e">
        <f>IF('Prezenční listina'!F59=0,"",'Prezenční listina'!H59)</f>
        <v>#VALUE!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</row>
    <row r="75" spans="1:84" ht="12.75">
      <c r="A75" s="73">
        <f t="shared" si="1"/>
        <v>71</v>
      </c>
      <c r="B75" s="97">
        <f>IF('Prezenční listina'!F6=0,"",'Prezenční listina'!F6)</f>
        <v>71</v>
      </c>
      <c r="C75" s="83" t="str">
        <f>IF('Prezenční listina'!F6=0,"",'Prezenční listina'!B6)</f>
        <v>Bobková</v>
      </c>
      <c r="D75" s="83" t="str">
        <f>IF('Prezenční listina'!F6=0,"",'Prezenční listina'!C6)</f>
        <v>Milada</v>
      </c>
      <c r="E75" s="88">
        <f>IF('Prezenční listina'!F6=0,"",'Prezenční listina'!D6)</f>
        <v>1982</v>
      </c>
      <c r="F75" s="88" t="str">
        <f>IF('Prezenční listina'!F6=0,"",'Prezenční listina'!E6)</f>
        <v>Chlum</v>
      </c>
      <c r="G75" s="89" t="e">
        <f>IF('Prezenční listina'!F6=0,"",'Prezenční listina'!H6)</f>
        <v>#VALUE!</v>
      </c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</row>
    <row r="76" spans="1:84" ht="12.75">
      <c r="A76" s="73">
        <f t="shared" si="1"/>
        <v>72</v>
      </c>
      <c r="B76" s="97">
        <f>IF('Prezenční listina'!F51=0,"",'Prezenční listina'!F51)</f>
        <v>72</v>
      </c>
      <c r="C76" s="83" t="str">
        <f>IF('Prezenční listina'!F51=0,"",'Prezenční listina'!B51)</f>
        <v>Nekuža</v>
      </c>
      <c r="D76" s="83" t="str">
        <f>IF('Prezenční listina'!F51=0,"",'Prezenční listina'!C51)</f>
        <v>Jiří</v>
      </c>
      <c r="E76" s="88">
        <f>IF('Prezenční listina'!F51=0,"",'Prezenční listina'!D51)</f>
        <v>1951</v>
      </c>
      <c r="F76" s="88" t="str">
        <f>IF('Prezenční listina'!F51=0,"",'Prezenční listina'!E51)</f>
        <v>Kašpar Ostrava</v>
      </c>
      <c r="G76" s="89" t="e">
        <f>IF('Prezenční listina'!F51=0,"",'Prezenční listina'!H51)</f>
        <v>#VALUE!</v>
      </c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</row>
    <row r="77" spans="1:84" ht="12.75">
      <c r="A77" s="73">
        <f t="shared" si="1"/>
        <v>73</v>
      </c>
      <c r="B77" s="97">
        <f>IF('Prezenční listina'!F65=0,"",'Prezenční listina'!F65)</f>
        <v>73</v>
      </c>
      <c r="C77" s="83" t="str">
        <f>IF('Prezenční listina'!F65=0,"",'Prezenční listina'!B65)</f>
        <v>Rerych</v>
      </c>
      <c r="D77" s="83" t="str">
        <f>IF('Prezenční listina'!F65=0,"",'Prezenční listina'!C65)</f>
        <v>Jiří</v>
      </c>
      <c r="E77" s="88">
        <f>IF('Prezenční listina'!F65=0,"",'Prezenční listina'!D65)</f>
        <v>1962</v>
      </c>
      <c r="F77" s="88" t="str">
        <f>IF('Prezenční listina'!F65=0,"",'Prezenční listina'!E65)</f>
        <v>Moravská Slávia Brno</v>
      </c>
      <c r="G77" s="89" t="e">
        <f>IF('Prezenční listina'!F65=0,"",'Prezenční listina'!H65)</f>
        <v>#VALUE!</v>
      </c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</row>
    <row r="78" spans="1:84" ht="12.75">
      <c r="A78" s="73">
        <f t="shared" si="1"/>
        <v>74</v>
      </c>
      <c r="B78" s="97">
        <f>IF('Prezenční listina'!F104=0,"",'Prezenční listina'!F104)</f>
        <v>74</v>
      </c>
      <c r="C78" s="83" t="str">
        <f>IF('Prezenční listina'!F104=0,"",'Prezenční listina'!B104)</f>
        <v>Vítů</v>
      </c>
      <c r="D78" s="83" t="str">
        <f>IF('Prezenční listina'!F104=0,"",'Prezenční listina'!C104)</f>
        <v>Michal</v>
      </c>
      <c r="E78" s="88">
        <f>IF('Prezenční listina'!F104=0,"",'Prezenční listina'!D104)</f>
        <v>1978</v>
      </c>
      <c r="F78" s="88" t="str">
        <f>IF('Prezenční listina'!F104=0,"",'Prezenční listina'!E104)</f>
        <v>ELEVEN TEST TEAM</v>
      </c>
      <c r="G78" s="89" t="e">
        <f>IF('Prezenční listina'!F104=0,"",'Prezenční listina'!H104)</f>
        <v>#VALUE!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</row>
    <row r="79" spans="1:84" ht="12.75">
      <c r="A79" s="73">
        <f t="shared" si="1"/>
        <v>75</v>
      </c>
      <c r="B79" s="97">
        <f>IF('Prezenční listina'!F48=0,"",'Prezenční listina'!F48)</f>
        <v>75</v>
      </c>
      <c r="C79" s="83" t="str">
        <f>IF('Prezenční listina'!F48=0,"",'Prezenční listina'!B48)</f>
        <v>Matějek</v>
      </c>
      <c r="D79" s="83" t="str">
        <f>IF('Prezenční listina'!F48=0,"",'Prezenční listina'!C48)</f>
        <v>Jaromír</v>
      </c>
      <c r="E79" s="88">
        <f>IF('Prezenční listina'!F48=0,"",'Prezenční listina'!D48)</f>
        <v>1971</v>
      </c>
      <c r="F79" s="88" t="str">
        <f>IF('Prezenční listina'!F48=0,"",'Prezenční listina'!E48)</f>
        <v>Třebíč</v>
      </c>
      <c r="G79" s="89" t="e">
        <f>IF('Prezenční listina'!F48=0,"",'Prezenční listina'!H48)</f>
        <v>#VALUE!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</row>
    <row r="80" spans="1:84" ht="12.75">
      <c r="A80" s="73">
        <f t="shared" si="1"/>
        <v>76</v>
      </c>
      <c r="B80" s="97">
        <f>IF('Prezenční listina'!F85=0,"",'Prezenční listina'!F85)</f>
        <v>76</v>
      </c>
      <c r="C80" s="83" t="str">
        <f>IF('Prezenční listina'!F85=0,"",'Prezenční listina'!B85)</f>
        <v>Všetečková</v>
      </c>
      <c r="D80" s="83" t="str">
        <f>IF('Prezenční listina'!F85=0,"",'Prezenční listina'!C85)</f>
        <v>Pavla</v>
      </c>
      <c r="E80" s="88">
        <f>IF('Prezenční listina'!F85=0,"",'Prezenční listina'!D85)</f>
        <v>1975</v>
      </c>
      <c r="F80" s="88" t="str">
        <f>IF('Prezenční listina'!F85=0,"",'Prezenční listina'!E85)</f>
        <v>Klub Motor Journal Brno</v>
      </c>
      <c r="G80" s="89" t="e">
        <f>IF('Prezenční listina'!F85=0,"",'Prezenční listina'!H85)</f>
        <v>#VALUE!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</row>
    <row r="81" spans="1:84" ht="12.75">
      <c r="A81" s="73">
        <f t="shared" si="1"/>
        <v>77</v>
      </c>
      <c r="B81" s="97">
        <f>IF('Prezenční listina'!F27=0,"",'Prezenční listina'!F27)</f>
        <v>77</v>
      </c>
      <c r="C81" s="83" t="str">
        <f>IF('Prezenční listina'!F27=0,"",'Prezenční listina'!B27)</f>
        <v>Konečný</v>
      </c>
      <c r="D81" s="83" t="str">
        <f>IF('Prezenční listina'!F27=0,"",'Prezenční listina'!C27)</f>
        <v>Jaroslav</v>
      </c>
      <c r="E81" s="88">
        <f>IF('Prezenční listina'!F27=0,"",'Prezenční listina'!D27)</f>
        <v>1969</v>
      </c>
      <c r="F81" s="88" t="str">
        <f>IF('Prezenční listina'!F27=0,"",'Prezenční listina'!E27)</f>
        <v>Popůvky</v>
      </c>
      <c r="G81" s="89" t="e">
        <f>IF('Prezenční listina'!F27=0,"",'Prezenční listina'!H27)</f>
        <v>#VALUE!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</row>
    <row r="82" spans="1:84" ht="12.75">
      <c r="A82" s="73">
        <f t="shared" si="1"/>
        <v>78</v>
      </c>
      <c r="B82" s="97">
        <f>IF('Prezenční listina'!F105=0,"",'Prezenční listina'!F105)</f>
        <v>78</v>
      </c>
      <c r="C82" s="83" t="str">
        <f>IF('Prezenční listina'!F105=0,"",'Prezenční listina'!B105)</f>
        <v>Bečička</v>
      </c>
      <c r="D82" s="83" t="str">
        <f>IF('Prezenční listina'!F105=0,"",'Prezenční listina'!C105)</f>
        <v>Petr</v>
      </c>
      <c r="E82" s="88">
        <f>IF('Prezenční listina'!F105=0,"",'Prezenční listina'!D105)</f>
        <v>1960</v>
      </c>
      <c r="F82" s="88" t="str">
        <f>IF('Prezenční listina'!F105=0,"",'Prezenční listina'!E105)</f>
        <v>Brno</v>
      </c>
      <c r="G82" s="89" t="e">
        <f>IF('Prezenční listina'!F105=0,"",'Prezenční listina'!H105)</f>
        <v>#VALUE!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</row>
    <row r="83" spans="1:84" ht="12.75">
      <c r="A83" s="73">
        <f t="shared" si="1"/>
        <v>79</v>
      </c>
      <c r="B83" s="97">
        <f>IF('Prezenční listina'!F106=0,"",'Prezenční listina'!F106)</f>
        <v>79</v>
      </c>
      <c r="C83" s="83" t="str">
        <f>IF('Prezenční listina'!F106=0,"",'Prezenční listina'!B106)</f>
        <v>Pivec</v>
      </c>
      <c r="D83" s="83" t="str">
        <f>IF('Prezenční listina'!F106=0,"",'Prezenční listina'!C106)</f>
        <v>Jan</v>
      </c>
      <c r="E83" s="88">
        <f>IF('Prezenční listina'!F106=0,"",'Prezenční listina'!D106)</f>
        <v>1981</v>
      </c>
      <c r="F83" s="88" t="str">
        <f>IF('Prezenční listina'!F106=0,"",'Prezenční listina'!E106)</f>
        <v>Brno</v>
      </c>
      <c r="G83" s="89" t="e">
        <f>IF('Prezenční listina'!F106=0,"",'Prezenční listina'!H106)</f>
        <v>#VALUE!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</row>
    <row r="84" spans="1:84" ht="12.75">
      <c r="A84" s="73">
        <f t="shared" si="1"/>
        <v>80</v>
      </c>
      <c r="B84" s="97">
        <f>IF('Prezenční listina'!F32=0,"",'Prezenční listina'!F32)</f>
        <v>80</v>
      </c>
      <c r="C84" s="83" t="str">
        <f>IF('Prezenční listina'!F32=0,"",'Prezenční listina'!B32)</f>
        <v>Koutský</v>
      </c>
      <c r="D84" s="83" t="str">
        <f>IF('Prezenční listina'!F32=0,"",'Prezenční listina'!C32)</f>
        <v>Tomáš</v>
      </c>
      <c r="E84" s="88">
        <f>IF('Prezenční listina'!F32=0,"",'Prezenční listina'!D32)</f>
        <v>1987</v>
      </c>
      <c r="F84" s="88" t="str">
        <f>IF('Prezenční listina'!F32=0,"",'Prezenční listina'!E32)</f>
        <v>HO Vír</v>
      </c>
      <c r="G84" s="89" t="e">
        <f>IF('Prezenční listina'!F32=0,"",'Prezenční listina'!H32)</f>
        <v>#VALUE!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</row>
    <row r="85" spans="1:84" ht="12.75">
      <c r="A85" s="73">
        <f t="shared" si="1"/>
        <v>81</v>
      </c>
      <c r="B85" s="97">
        <f>IF('Prezenční listina'!F55=0,"",'Prezenční listina'!F55)</f>
        <v>81</v>
      </c>
      <c r="C85" s="83" t="str">
        <f>IF('Prezenční listina'!F55=0,"",'Prezenční listina'!B55)</f>
        <v>Ondráček</v>
      </c>
      <c r="D85" s="83" t="str">
        <f>IF('Prezenční listina'!F55=0,"",'Prezenční listina'!C55)</f>
        <v>Tomáš</v>
      </c>
      <c r="E85" s="88">
        <f>IF('Prezenční listina'!F55=0,"",'Prezenční listina'!D55)</f>
        <v>1977</v>
      </c>
      <c r="F85" s="88" t="str">
        <f>IF('Prezenční listina'!F55=0,"",'Prezenční listina'!E55)</f>
        <v>Triexpert Brno</v>
      </c>
      <c r="G85" s="89" t="e">
        <f>IF('Prezenční listina'!F55=0,"",'Prezenční listina'!H55)</f>
        <v>#VALUE!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</row>
    <row r="86" spans="1:84" ht="12.75">
      <c r="A86" s="73">
        <f t="shared" si="1"/>
        <v>82</v>
      </c>
      <c r="B86" s="97">
        <f>IF('Prezenční listina'!F35=0,"",'Prezenční listina'!F35)</f>
        <v>82</v>
      </c>
      <c r="C86" s="83" t="str">
        <f>IF('Prezenční listina'!F35=0,"",'Prezenční listina'!B35)</f>
        <v>Kratochvíl</v>
      </c>
      <c r="D86" s="83" t="str">
        <f>IF('Prezenční listina'!F35=0,"",'Prezenční listina'!C35)</f>
        <v>Jaroslav</v>
      </c>
      <c r="E86" s="88">
        <f>IF('Prezenční listina'!F35=0,"",'Prezenční listina'!D35)</f>
        <v>1977</v>
      </c>
      <c r="F86" s="88" t="str">
        <f>IF('Prezenční listina'!F35=0,"",'Prezenční listina'!E35)</f>
        <v>SDH Hluboké</v>
      </c>
      <c r="G86" s="89" t="e">
        <f>IF('Prezenční listina'!F35=0,"",'Prezenční listina'!H35)</f>
        <v>#VALUE!</v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</row>
    <row r="87" spans="1:84" ht="12.75">
      <c r="A87" s="73">
        <f t="shared" si="1"/>
        <v>83</v>
      </c>
      <c r="B87" s="97">
        <f>IF('Prezenční listina'!F107=0,"",'Prezenční listina'!F107)</f>
        <v>83</v>
      </c>
      <c r="C87" s="83" t="str">
        <f>IF('Prezenční listina'!F107=0,"",'Prezenční listina'!B107)</f>
        <v>Zourek</v>
      </c>
      <c r="D87" s="83" t="str">
        <f>IF('Prezenční listina'!F107=0,"",'Prezenční listina'!C107)</f>
        <v>Karel</v>
      </c>
      <c r="E87" s="88">
        <f>IF('Prezenční listina'!F107=0,"",'Prezenční listina'!D107)</f>
        <v>1959</v>
      </c>
      <c r="F87" s="88" t="str">
        <f>IF('Prezenční listina'!F107=0,"",'Prezenční listina'!E107)</f>
        <v>Brno</v>
      </c>
      <c r="G87" s="89" t="e">
        <f>IF('Prezenční listina'!F107=0,"",'Prezenční listina'!H107)</f>
        <v>#VALUE!</v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ht="12.75">
      <c r="A88" s="73">
        <f t="shared" si="1"/>
        <v>84</v>
      </c>
      <c r="B88" s="97">
        <f>IF('Prezenční listina'!F3=0,"",'Prezenční listina'!F3)</f>
        <v>84</v>
      </c>
      <c r="C88" s="83" t="str">
        <f>IF('Prezenční listina'!F3=0,"",'Prezenční listina'!B3)</f>
        <v>Alman</v>
      </c>
      <c r="D88" s="83" t="str">
        <f>IF('Prezenční listina'!F3=0,"",'Prezenční listina'!C3)</f>
        <v>Dušan</v>
      </c>
      <c r="E88" s="88">
        <f>IF('Prezenční listina'!F3=0,"",'Prezenční listina'!D3)</f>
        <v>1967</v>
      </c>
      <c r="F88" s="88" t="str">
        <f>IF('Prezenční listina'!F3=0,"",'Prezenční listina'!E3)</f>
        <v>Triexpert fanklub Babice</v>
      </c>
      <c r="G88" s="89" t="e">
        <f>IF('Prezenční listina'!F3=0,"",'Prezenční listina'!H3)</f>
        <v>#VALUE!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</row>
    <row r="89" spans="1:84" ht="12.75">
      <c r="A89" s="73">
        <f t="shared" si="1"/>
        <v>85</v>
      </c>
      <c r="B89" s="97">
        <f>IF('Prezenční listina'!F108=0,"",'Prezenční listina'!F108)</f>
        <v>85</v>
      </c>
      <c r="C89" s="83" t="str">
        <f>IF('Prezenční listina'!F108=0,"",'Prezenční listina'!B108)</f>
        <v>Kalich</v>
      </c>
      <c r="D89" s="83" t="str">
        <f>IF('Prezenční listina'!F108=0,"",'Prezenční listina'!C108)</f>
        <v>Radim</v>
      </c>
      <c r="E89" s="88">
        <f>IF('Prezenční listina'!F108=0,"",'Prezenční listina'!D108)</f>
        <v>1985</v>
      </c>
      <c r="F89" s="88" t="str">
        <f>IF('Prezenční listina'!F108=0,"",'Prezenční listina'!E108)</f>
        <v>RMP Team Odranec</v>
      </c>
      <c r="G89" s="89" t="e">
        <f>IF('Prezenční listina'!F108=0,"",'Prezenční listina'!H108)</f>
        <v>#VALUE!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</row>
    <row r="90" spans="1:84" ht="12.75">
      <c r="A90" s="73">
        <f t="shared" si="1"/>
        <v>86</v>
      </c>
      <c r="B90" s="97">
        <f>IF('Prezenční listina'!F68=0,"",'Prezenční listina'!F68)</f>
        <v>87</v>
      </c>
      <c r="C90" s="83" t="str">
        <f>IF('Prezenční listina'!F68=0,"",'Prezenční listina'!B68)</f>
        <v>Řezníček</v>
      </c>
      <c r="D90" s="83" t="str">
        <f>IF('Prezenční listina'!F68=0,"",'Prezenční listina'!C68)</f>
        <v>Roman</v>
      </c>
      <c r="E90" s="88">
        <f>IF('Prezenční listina'!F68=0,"",'Prezenční listina'!D68)</f>
        <v>1977</v>
      </c>
      <c r="F90" s="88" t="str">
        <f>IF('Prezenční listina'!F68=0,"",'Prezenční listina'!E68)</f>
        <v>Žďár nad Sázavou</v>
      </c>
      <c r="G90" s="89" t="e">
        <f>IF('Prezenční listina'!F68=0,"",'Prezenční listina'!H68)</f>
        <v>#VALUE!</v>
      </c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</row>
    <row r="91" spans="1:84" ht="12.75">
      <c r="A91" s="73">
        <f aca="true" t="shared" si="2" ref="A91:A141">IF(C91="","",A90+1)</f>
        <v>87</v>
      </c>
      <c r="B91" s="97">
        <f>IF('Prezenční listina'!F110=0,"",'Prezenční listina'!F110)</f>
        <v>88</v>
      </c>
      <c r="C91" s="83" t="str">
        <f>IF('Prezenční listina'!F110=0,"",'Prezenční listina'!B110)</f>
        <v>Kazda</v>
      </c>
      <c r="D91" s="83" t="str">
        <f>IF('Prezenční listina'!F110=0,"",'Prezenční listina'!C110)</f>
        <v>Ladislav</v>
      </c>
      <c r="E91" s="88">
        <f>IF('Prezenční listina'!F110=0,"",'Prezenční listina'!D110)</f>
        <v>1975</v>
      </c>
      <c r="F91" s="88" t="str">
        <f>IF('Prezenční listina'!F110=0,"",'Prezenční listina'!E110)</f>
        <v>Brno</v>
      </c>
      <c r="G91" s="89" t="e">
        <f>IF('Prezenční listina'!F110=0,"",'Prezenční listina'!H110)</f>
        <v>#VALUE!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</row>
    <row r="92" spans="1:84" ht="12.75">
      <c r="A92" s="73">
        <f t="shared" si="2"/>
        <v>88</v>
      </c>
      <c r="B92" s="97">
        <f>IF('Prezenční listina'!F83=0,"",'Prezenční listina'!F83)</f>
        <v>89</v>
      </c>
      <c r="C92" s="83" t="str">
        <f>IF('Prezenční listina'!F83=0,"",'Prezenční listina'!B83)</f>
        <v>Vašíček</v>
      </c>
      <c r="D92" s="83" t="str">
        <f>IF('Prezenční listina'!F83=0,"",'Prezenční listina'!C83)</f>
        <v>Tomáš</v>
      </c>
      <c r="E92" s="88">
        <f>IF('Prezenční listina'!F83=0,"",'Prezenční listina'!D83)</f>
        <v>1981</v>
      </c>
      <c r="F92" s="88" t="str">
        <f>IF('Prezenční listina'!F83=0,"",'Prezenční listina'!E83)</f>
        <v>Kinetice</v>
      </c>
      <c r="G92" s="89" t="e">
        <f>IF('Prezenční listina'!F83=0,"",'Prezenční listina'!H83)</f>
        <v>#VALUE!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</row>
    <row r="93" spans="1:84" ht="12.75">
      <c r="A93" s="73">
        <f t="shared" si="2"/>
        <v>89</v>
      </c>
      <c r="B93" s="97">
        <f>IF('Prezenční listina'!F109=0,"",'Prezenční listina'!F109)</f>
        <v>90</v>
      </c>
      <c r="C93" s="83" t="str">
        <f>IF('Prezenční listina'!F109=0,"",'Prezenční listina'!B109)</f>
        <v>Strakoš</v>
      </c>
      <c r="D93" s="83" t="str">
        <f>IF('Prezenční listina'!F109=0,"",'Prezenční listina'!C109)</f>
        <v>Vilém</v>
      </c>
      <c r="E93" s="88">
        <f>IF('Prezenční listina'!F109=0,"",'Prezenční listina'!D109)</f>
        <v>1969</v>
      </c>
      <c r="F93" s="88" t="str">
        <f>IF('Prezenční listina'!F109=0,"",'Prezenční listina'!E109)</f>
        <v>SK FUGA Kuřim</v>
      </c>
      <c r="G93" s="89" t="e">
        <f>IF('Prezenční listina'!F109=0,"",'Prezenční listina'!H109)</f>
        <v>#VALUE!</v>
      </c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</row>
    <row r="94" spans="1:84" ht="12.75">
      <c r="A94" s="73">
        <f t="shared" si="2"/>
        <v>90</v>
      </c>
      <c r="B94" s="97">
        <f>IF('Prezenční listina'!F22=0,"",'Prezenční listina'!F22)</f>
        <v>91</v>
      </c>
      <c r="C94" s="83" t="str">
        <f>IF('Prezenční listina'!F22=0,"",'Prezenční listina'!B22)</f>
        <v>Jaskulka</v>
      </c>
      <c r="D94" s="83" t="str">
        <f>IF('Prezenční listina'!F22=0,"",'Prezenční listina'!C22)</f>
        <v>Martin</v>
      </c>
      <c r="E94" s="88">
        <f>IF('Prezenční listina'!F22=0,"",'Prezenční listina'!D22)</f>
        <v>1968</v>
      </c>
      <c r="F94" s="88" t="str">
        <f>IF('Prezenční listina'!F22=0,"",'Prezenční listina'!E22)</f>
        <v>Kuřim</v>
      </c>
      <c r="G94" s="89" t="e">
        <f>IF('Prezenční listina'!F22=0,"",'Prezenční listina'!H22)</f>
        <v>#VALUE!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</row>
    <row r="95" spans="1:84" ht="12.75">
      <c r="A95" s="73">
        <f t="shared" si="2"/>
        <v>91</v>
      </c>
      <c r="B95" s="97">
        <f>IF('Prezenční listina'!F111=0,"",'Prezenční listina'!F111)</f>
        <v>92</v>
      </c>
      <c r="C95" s="83" t="str">
        <f>IF('Prezenční listina'!F111=0,"",'Prezenční listina'!B111)</f>
        <v>Hejtmánek</v>
      </c>
      <c r="D95" s="83" t="str">
        <f>IF('Prezenční listina'!F111=0,"",'Prezenční listina'!C111)</f>
        <v>Miroslav</v>
      </c>
      <c r="E95" s="88">
        <f>IF('Prezenční listina'!F111=0,"",'Prezenční listina'!D111)</f>
        <v>1970</v>
      </c>
      <c r="F95" s="88" t="str">
        <f>IF('Prezenční listina'!F111=0,"",'Prezenční listina'!E111)</f>
        <v>Triexpert Brno</v>
      </c>
      <c r="G95" s="92" t="e">
        <f>IF('Prezenční listina'!F111=0,"",'Prezenční listina'!H111)</f>
        <v>#VALUE!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</row>
    <row r="96" spans="1:84" ht="12.75">
      <c r="A96" s="73">
        <f t="shared" si="2"/>
        <v>92</v>
      </c>
      <c r="B96" s="97">
        <f>IF('Prezenční listina'!F70=0,"",'Prezenční listina'!F70)</f>
        <v>93</v>
      </c>
      <c r="C96" s="83" t="str">
        <f>IF('Prezenční listina'!F70=0,"",'Prezenční listina'!B70)</f>
        <v>Sedláček</v>
      </c>
      <c r="D96" s="83" t="str">
        <f>IF('Prezenční listina'!F70=0,"",'Prezenční listina'!C70)</f>
        <v>Svatopluk</v>
      </c>
      <c r="E96" s="88">
        <f>IF('Prezenční listina'!F70=0,"",'Prezenční listina'!D70)</f>
        <v>1957</v>
      </c>
      <c r="F96" s="88" t="str">
        <f>IF('Prezenční listina'!F70=0,"",'Prezenční listina'!E70)</f>
        <v>Moravská Slávia Brno</v>
      </c>
      <c r="G96" s="89" t="e">
        <f>IF('Prezenční listina'!F70=0,"",'Prezenční listina'!H70)</f>
        <v>#VALUE!</v>
      </c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</row>
    <row r="97" spans="1:84" ht="12.75">
      <c r="A97" s="73">
        <f t="shared" si="2"/>
      </c>
      <c r="B97" s="97">
        <f>IF('Prezenční listina'!F45=0,"",'Prezenční listina'!F45)</f>
      </c>
      <c r="C97" s="83">
        <f>IF('Prezenční listina'!F45=0,"",'Prezenční listina'!B45)</f>
      </c>
      <c r="D97" s="83">
        <f>IF('Prezenční listina'!F45=0,"",'Prezenční listina'!C45)</f>
      </c>
      <c r="E97" s="88">
        <f>IF('Prezenční listina'!F45=0,"",'Prezenční listina'!D45)</f>
      </c>
      <c r="F97" s="88">
        <f>IF('Prezenční listina'!F45=0,"",'Prezenční listina'!E45)</f>
      </c>
      <c r="G97" s="89">
        <f>IF('Prezenční listina'!F45=0,"",'Prezenční listina'!H45)</f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</row>
    <row r="98" spans="1:84" ht="12.75">
      <c r="A98" s="73">
        <f t="shared" si="2"/>
      </c>
      <c r="B98" s="97">
        <f>IF('Prezenční listina'!F5=0,"",'Prezenční listina'!F5)</f>
      </c>
      <c r="C98" s="83">
        <f>IF('Prezenční listina'!F5=0,"",'Prezenční listina'!B5)</f>
      </c>
      <c r="D98" s="83">
        <f>IF('Prezenční listina'!F5=0,"",'Prezenční listina'!C5)</f>
      </c>
      <c r="E98" s="88">
        <f>IF('Prezenční listina'!F5=0,"",'Prezenční listina'!D5)</f>
      </c>
      <c r="F98" s="88">
        <f>IF('Prezenční listina'!F5=0,"",'Prezenční listina'!E5)</f>
      </c>
      <c r="G98" s="89">
        <f>IF('Prezenční listina'!F5=0,"",'Prezenční listina'!H5)</f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</row>
    <row r="99" spans="1:84" ht="12.75">
      <c r="A99" s="73">
        <f t="shared" si="2"/>
      </c>
      <c r="B99" s="97">
        <f>IF('Prezenční listina'!F12=0,"",'Prezenční listina'!F12)</f>
      </c>
      <c r="C99" s="83">
        <f>IF('Prezenční listina'!F12=0,"",'Prezenční listina'!B12)</f>
      </c>
      <c r="D99" s="83">
        <f>IF('Prezenční listina'!F12=0,"",'Prezenční listina'!C12)</f>
      </c>
      <c r="E99" s="88">
        <f>IF('Prezenční listina'!F12=0,"",'Prezenční listina'!D12)</f>
      </c>
      <c r="F99" s="88">
        <f>IF('Prezenční listina'!F12=0,"",'Prezenční listina'!E12)</f>
      </c>
      <c r="G99" s="89">
        <f>IF('Prezenční listina'!F12=0,"",'Prezenční listina'!H12)</f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</row>
    <row r="100" spans="1:84" ht="12.75">
      <c r="A100" s="73">
        <f t="shared" si="2"/>
      </c>
      <c r="B100" s="97">
        <f>IF('Prezenční listina'!F14=0,"",'Prezenční listina'!F14)</f>
      </c>
      <c r="C100" s="83">
        <f>IF('Prezenční listina'!F14=0,"",'Prezenční listina'!B14)</f>
      </c>
      <c r="D100" s="83">
        <f>IF('Prezenční listina'!F14=0,"",'Prezenční listina'!C14)</f>
      </c>
      <c r="E100" s="88">
        <f>IF('Prezenční listina'!F14=0,"",'Prezenční listina'!D14)</f>
      </c>
      <c r="F100" s="88">
        <f>IF('Prezenční listina'!F14=0,"",'Prezenční listina'!E14)</f>
      </c>
      <c r="G100" s="89">
        <f>IF('Prezenční listina'!F14=0,"",'Prezenční listina'!H14)</f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</row>
    <row r="101" spans="1:84" ht="12.75">
      <c r="A101" s="73">
        <f t="shared" si="2"/>
      </c>
      <c r="B101" s="97">
        <f>IF('Prezenční listina'!F20=0,"",'Prezenční listina'!F20)</f>
      </c>
      <c r="C101" s="83">
        <f>IF('Prezenční listina'!F20=0,"",'Prezenční listina'!B20)</f>
      </c>
      <c r="D101" s="83">
        <f>IF('Prezenční listina'!F20=0,"",'Prezenční listina'!C20)</f>
      </c>
      <c r="E101" s="88">
        <f>IF('Prezenční listina'!F20=0,"",'Prezenční listina'!D20)</f>
      </c>
      <c r="F101" s="88">
        <f>IF('Prezenční listina'!F20=0,"",'Prezenční listina'!E20)</f>
      </c>
      <c r="G101" s="89">
        <f>IF('Prezenční listina'!F20=0,"",'Prezenční listina'!H20)</f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</row>
    <row r="102" spans="1:84" ht="12.75">
      <c r="A102" s="73">
        <f t="shared" si="2"/>
      </c>
      <c r="B102" s="97">
        <f>IF('Prezenční listina'!F30=0,"",'Prezenční listina'!F30)</f>
      </c>
      <c r="C102" s="83">
        <f>IF('Prezenční listina'!F30=0,"",'Prezenční listina'!B30)</f>
      </c>
      <c r="D102" s="83">
        <f>IF('Prezenční listina'!F30=0,"",'Prezenční listina'!C30)</f>
      </c>
      <c r="E102" s="88">
        <f>IF('Prezenční listina'!F30=0,"",'Prezenční listina'!D30)</f>
      </c>
      <c r="F102" s="88">
        <f>IF('Prezenční listina'!F30=0,"",'Prezenční listina'!E30)</f>
      </c>
      <c r="G102" s="89">
        <f>IF('Prezenční listina'!F30=0,"",'Prezenční listina'!H30)</f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</row>
    <row r="103" spans="1:84" ht="12.75">
      <c r="A103" s="73">
        <f t="shared" si="2"/>
      </c>
      <c r="B103" s="97">
        <f>IF('Prezenční listina'!F31=0,"",'Prezenční listina'!F31)</f>
      </c>
      <c r="C103" s="83">
        <f>IF('Prezenční listina'!F31=0,"",'Prezenční listina'!B31)</f>
      </c>
      <c r="D103" s="83">
        <f>IF('Prezenční listina'!F31=0,"",'Prezenční listina'!C31)</f>
      </c>
      <c r="E103" s="88">
        <f>IF('Prezenční listina'!F31=0,"",'Prezenční listina'!D31)</f>
      </c>
      <c r="F103" s="88">
        <f>IF('Prezenční listina'!F31=0,"",'Prezenční listina'!E31)</f>
      </c>
      <c r="G103" s="89">
        <f>IF('Prezenční listina'!F31=0,"",'Prezenční listina'!H31)</f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</row>
    <row r="104" spans="1:84" ht="12.75">
      <c r="A104" s="73">
        <f t="shared" si="2"/>
      </c>
      <c r="B104" s="97">
        <f>IF('Prezenční listina'!F38=0,"",'Prezenční listina'!F38)</f>
      </c>
      <c r="C104" s="83">
        <f>IF('Prezenční listina'!F38=0,"",'Prezenční listina'!B38)</f>
      </c>
      <c r="D104" s="83">
        <f>IF('Prezenční listina'!F38=0,"",'Prezenční listina'!C38)</f>
      </c>
      <c r="E104" s="88">
        <f>IF('Prezenční listina'!F38=0,"",'Prezenční listina'!D38)</f>
      </c>
      <c r="F104" s="88">
        <f>IF('Prezenční listina'!F38=0,"",'Prezenční listina'!E38)</f>
      </c>
      <c r="G104" s="89">
        <f>IF('Prezenční listina'!F38=0,"",'Prezenční listina'!H38)</f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</row>
    <row r="105" spans="1:84" ht="12.75">
      <c r="A105" s="73">
        <f t="shared" si="2"/>
      </c>
      <c r="B105" s="97">
        <f>IF('Prezenční listina'!F42=0,"",'Prezenční listina'!F42)</f>
      </c>
      <c r="C105" s="83">
        <f>IF('Prezenční listina'!F42=0,"",'Prezenční listina'!B42)</f>
      </c>
      <c r="D105" s="83">
        <f>IF('Prezenční listina'!F42=0,"",'Prezenční listina'!C42)</f>
      </c>
      <c r="E105" s="88">
        <f>IF('Prezenční listina'!F42=0,"",'Prezenční listina'!D42)</f>
      </c>
      <c r="F105" s="88">
        <f>IF('Prezenční listina'!F42=0,"",'Prezenční listina'!E42)</f>
      </c>
      <c r="G105" s="89">
        <f>IF('Prezenční listina'!F42=0,"",'Prezenční listina'!H42)</f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</row>
    <row r="106" spans="1:84" ht="12.75">
      <c r="A106" s="73">
        <f t="shared" si="2"/>
      </c>
      <c r="B106" s="97">
        <f>IF('Prezenční listina'!F43=0,"",'Prezenční listina'!F43)</f>
      </c>
      <c r="C106" s="83">
        <f>IF('Prezenční listina'!F43=0,"",'Prezenční listina'!B43)</f>
      </c>
      <c r="D106" s="83">
        <f>IF('Prezenční listina'!F43=0,"",'Prezenční listina'!C43)</f>
      </c>
      <c r="E106" s="88">
        <f>IF('Prezenční listina'!F43=0,"",'Prezenční listina'!D43)</f>
      </c>
      <c r="F106" s="88">
        <f>IF('Prezenční listina'!F43=0,"",'Prezenční listina'!E43)</f>
      </c>
      <c r="G106" s="89">
        <f>IF('Prezenční listina'!F43=0,"",'Prezenční listina'!H43)</f>
      </c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</row>
    <row r="107" spans="1:84" ht="12.75">
      <c r="A107" s="73">
        <f t="shared" si="2"/>
      </c>
      <c r="B107" s="97">
        <f>IF('Prezenční listina'!F66=0,"",'Prezenční listina'!F66)</f>
      </c>
      <c r="C107" s="83">
        <f>IF('Prezenční listina'!F66=0,"",'Prezenční listina'!B66)</f>
      </c>
      <c r="D107" s="83">
        <f>IF('Prezenční listina'!F66=0,"",'Prezenční listina'!C66)</f>
      </c>
      <c r="E107" s="88">
        <f>IF('Prezenční listina'!F66=0,"",'Prezenční listina'!D66)</f>
      </c>
      <c r="F107" s="88">
        <f>IF('Prezenční listina'!F66=0,"",'Prezenční listina'!E66)</f>
      </c>
      <c r="G107" s="89">
        <f>IF('Prezenční listina'!F66=0,"",'Prezenční listina'!H66)</f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</row>
    <row r="108" spans="1:84" ht="12.75">
      <c r="A108" s="73">
        <f t="shared" si="2"/>
      </c>
      <c r="B108" s="97">
        <f>IF('Prezenční listina'!F81=0,"",'Prezenční listina'!F81)</f>
      </c>
      <c r="C108" s="83">
        <f>IF('Prezenční listina'!F81=0,"",'Prezenční listina'!B81)</f>
      </c>
      <c r="D108" s="83">
        <f>IF('Prezenční listina'!F81=0,"",'Prezenční listina'!C81)</f>
      </c>
      <c r="E108" s="88">
        <f>IF('Prezenční listina'!F81=0,"",'Prezenční listina'!D81)</f>
      </c>
      <c r="F108" s="88">
        <f>IF('Prezenční listina'!F81=0,"",'Prezenční listina'!E81)</f>
      </c>
      <c r="G108" s="89">
        <f>IF('Prezenční listina'!F81=0,"",'Prezenční listina'!H81)</f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</row>
    <row r="109" spans="1:84" ht="12.75">
      <c r="A109" s="73">
        <f t="shared" si="2"/>
      </c>
      <c r="B109" s="97">
        <f>IF('Prezenční listina'!F86=0,"",'Prezenční listina'!F86)</f>
      </c>
      <c r="C109" s="83">
        <f>IF('Prezenční listina'!F86=0,"",'Prezenční listina'!B86)</f>
      </c>
      <c r="D109" s="83">
        <f>IF('Prezenční listina'!F86=0,"",'Prezenční listina'!C86)</f>
      </c>
      <c r="E109" s="88">
        <f>IF('Prezenční listina'!F86=0,"",'Prezenční listina'!D86)</f>
      </c>
      <c r="F109" s="88">
        <f>IF('Prezenční listina'!F86=0,"",'Prezenční listina'!E86)</f>
      </c>
      <c r="G109" s="89">
        <f>IF('Prezenční listina'!F86=0,"",'Prezenční listina'!H86)</f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</row>
    <row r="110" spans="1:84" ht="12.75">
      <c r="A110" s="73">
        <f t="shared" si="2"/>
      </c>
      <c r="B110" s="97">
        <f>IF('Prezenční listina'!F88=0,"",'Prezenční listina'!F88)</f>
      </c>
      <c r="C110" s="83">
        <f>IF('Prezenční listina'!F88=0,"",'Prezenční listina'!B88)</f>
      </c>
      <c r="D110" s="83">
        <f>IF('Prezenční listina'!F88=0,"",'Prezenční listina'!C88)</f>
      </c>
      <c r="E110" s="88">
        <f>IF('Prezenční listina'!F88=0,"",'Prezenční listina'!D88)</f>
      </c>
      <c r="F110" s="88">
        <f>IF('Prezenční listina'!F88=0,"",'Prezenční listina'!E88)</f>
      </c>
      <c r="G110" s="89">
        <f>IF('Prezenční listina'!F88=0,"",'Prezenční listina'!H88)</f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</row>
    <row r="111" spans="1:84" ht="12.75">
      <c r="A111" s="73">
        <f t="shared" si="2"/>
      </c>
      <c r="B111" s="97">
        <f>IF('Prezenční listina'!F89=0,"",'Prezenční listina'!F89)</f>
      </c>
      <c r="C111" s="83">
        <f>IF('Prezenční listina'!F89=0,"",'Prezenční listina'!B89)</f>
      </c>
      <c r="D111" s="83">
        <f>IF('Prezenční listina'!F89=0,"",'Prezenční listina'!C89)</f>
      </c>
      <c r="E111" s="88">
        <f>IF('Prezenční listina'!F89=0,"",'Prezenční listina'!D89)</f>
      </c>
      <c r="F111" s="88">
        <f>IF('Prezenční listina'!F89=0,"",'Prezenční listina'!E89)</f>
      </c>
      <c r="G111" s="89">
        <f>IF('Prezenční listina'!F89=0,"",'Prezenční listina'!H89)</f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</row>
    <row r="112" spans="1:84" ht="12.75">
      <c r="A112" s="73">
        <f t="shared" si="2"/>
      </c>
      <c r="B112" s="97">
        <f>IF('Prezenční listina'!F91=0,"",'Prezenční listina'!F91)</f>
      </c>
      <c r="C112" s="83">
        <f>IF('Prezenční listina'!F91=0,"",'Prezenční listina'!B91)</f>
      </c>
      <c r="D112" s="83">
        <f>IF('Prezenční listina'!F91=0,"",'Prezenční listina'!C91)</f>
      </c>
      <c r="E112" s="88">
        <f>IF('Prezenční listina'!F91=0,"",'Prezenční listina'!D91)</f>
      </c>
      <c r="F112" s="88">
        <f>IF('Prezenční listina'!F91=0,"",'Prezenční listina'!E91)</f>
      </c>
      <c r="G112" s="89">
        <f>IF('Prezenční listina'!F91=0,"",'Prezenční listina'!H91)</f>
      </c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</row>
    <row r="113" spans="1:84" ht="12.75">
      <c r="A113" s="73">
        <f t="shared" si="2"/>
      </c>
      <c r="B113" s="97">
        <f>IF('Prezenční listina'!F92=0,"",'Prezenční listina'!F92)</f>
      </c>
      <c r="C113" s="83">
        <f>IF('Prezenční listina'!F92=0,"",'Prezenční listina'!B92)</f>
      </c>
      <c r="D113" s="83">
        <f>IF('Prezenční listina'!F92=0,"",'Prezenční listina'!C92)</f>
      </c>
      <c r="E113" s="88">
        <f>IF('Prezenční listina'!F92=0,"",'Prezenční listina'!D92)</f>
      </c>
      <c r="F113" s="88">
        <f>IF('Prezenční listina'!F92=0,"",'Prezenční listina'!E92)</f>
      </c>
      <c r="G113" s="89">
        <f>IF('Prezenční listina'!F92=0,"",'Prezenční listina'!H92)</f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</row>
    <row r="114" spans="1:84" ht="12.75">
      <c r="A114" s="73">
        <f t="shared" si="2"/>
      </c>
      <c r="B114" s="97">
        <f>IF('Prezenční listina'!F112=0,"",'Prezenční listina'!F112)</f>
      </c>
      <c r="C114" s="83">
        <f>IF('Prezenční listina'!F112=0,"",'Prezenční listina'!B112)</f>
      </c>
      <c r="D114" s="83">
        <f>IF('Prezenční listina'!F112=0,"",'Prezenční listina'!C112)</f>
      </c>
      <c r="E114" s="88">
        <f>IF('Prezenční listina'!F112=0,"",'Prezenční listina'!D112)</f>
      </c>
      <c r="F114" s="88">
        <f>IF('Prezenční listina'!F112=0,"",'Prezenční listina'!E112)</f>
      </c>
      <c r="G114" s="92">
        <f>IF('Prezenční listina'!F112=0,"",'Prezenční listina'!H112)</f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</row>
    <row r="115" spans="1:84" ht="12.75">
      <c r="A115" s="73">
        <f t="shared" si="2"/>
      </c>
      <c r="B115" s="97">
        <f>IF('Prezenční listina'!F113=0,"",'Prezenční listina'!F113)</f>
      </c>
      <c r="C115" s="83">
        <f>IF('Prezenční listina'!F113=0,"",'Prezenční listina'!B113)</f>
      </c>
      <c r="D115" s="83">
        <f>IF('Prezenční listina'!F113=0,"",'Prezenční listina'!C113)</f>
      </c>
      <c r="E115" s="88">
        <f>IF('Prezenční listina'!F113=0,"",'Prezenční listina'!D113)</f>
      </c>
      <c r="F115" s="88">
        <f>IF('Prezenční listina'!F113=0,"",'Prezenční listina'!E113)</f>
      </c>
      <c r="G115" s="92">
        <f>IF('Prezenční listina'!F113=0,"",'Prezenční listina'!H113)</f>
      </c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</row>
    <row r="116" spans="1:84" ht="12.75">
      <c r="A116" s="73">
        <f t="shared" si="2"/>
      </c>
      <c r="B116" s="97">
        <f>IF('Prezenční listina'!F114=0,"",'Prezenční listina'!F114)</f>
      </c>
      <c r="C116" s="83">
        <f>IF('Prezenční listina'!F114=0,"",'Prezenční listina'!B114)</f>
      </c>
      <c r="D116" s="83">
        <f>IF('Prezenční listina'!F114=0,"",'Prezenční listina'!C114)</f>
      </c>
      <c r="E116" s="88">
        <f>IF('Prezenční listina'!F114=0,"",'Prezenční listina'!D114)</f>
      </c>
      <c r="F116" s="88">
        <f>IF('Prezenční listina'!F114=0,"",'Prezenční listina'!E114)</f>
      </c>
      <c r="G116" s="92">
        <f>IF('Prezenční listina'!F114=0,"",'Prezenční listina'!H114)</f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</row>
    <row r="117" spans="1:84" ht="12.75">
      <c r="A117" s="73">
        <f t="shared" si="2"/>
      </c>
      <c r="B117" s="97">
        <f>IF('Prezenční listina'!F115=0,"",'Prezenční listina'!F115)</f>
      </c>
      <c r="C117" s="83">
        <f>IF('Prezenční listina'!F115=0,"",'Prezenční listina'!B115)</f>
      </c>
      <c r="D117" s="83">
        <f>IF('Prezenční listina'!F115=0,"",'Prezenční listina'!C115)</f>
      </c>
      <c r="E117" s="88">
        <f>IF('Prezenční listina'!F115=0,"",'Prezenční listina'!D115)</f>
      </c>
      <c r="F117" s="88">
        <f>IF('Prezenční listina'!F115=0,"",'Prezenční listina'!E115)</f>
      </c>
      <c r="G117" s="92">
        <f>IF('Prezenční listina'!F115=0,"",'Prezenční listina'!H115)</f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</row>
    <row r="118" spans="1:84" ht="12.75">
      <c r="A118" s="73">
        <f t="shared" si="2"/>
      </c>
      <c r="B118" s="97">
        <f>IF('Prezenční listina'!F116=0,"",'Prezenční listina'!F116)</f>
      </c>
      <c r="C118" s="83">
        <f>IF('Prezenční listina'!F116=0,"",'Prezenční listina'!B116)</f>
      </c>
      <c r="D118" s="83">
        <f>IF('Prezenční listina'!F116=0,"",'Prezenční listina'!C116)</f>
      </c>
      <c r="E118" s="88">
        <f>IF('Prezenční listina'!F116=0,"",'Prezenční listina'!D116)</f>
      </c>
      <c r="F118" s="88">
        <f>IF('Prezenční listina'!F116=0,"",'Prezenční listina'!E116)</f>
      </c>
      <c r="G118" s="92">
        <f>IF('Prezenční listina'!F116=0,"",'Prezenční listina'!H116)</f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</row>
    <row r="119" spans="1:84" ht="12.75">
      <c r="A119" s="73">
        <f t="shared" si="2"/>
      </c>
      <c r="B119" s="97">
        <f>IF('Prezenční listina'!F117=0,"",'Prezenční listina'!F117)</f>
      </c>
      <c r="C119" s="83">
        <f>IF('Prezenční listina'!F117=0,"",'Prezenční listina'!B117)</f>
      </c>
      <c r="D119" s="83">
        <f>IF('Prezenční listina'!F117=0,"",'Prezenční listina'!C117)</f>
      </c>
      <c r="E119" s="88">
        <f>IF('Prezenční listina'!F117=0,"",'Prezenční listina'!D117)</f>
      </c>
      <c r="F119" s="88">
        <f>IF('Prezenční listina'!F117=0,"",'Prezenční listina'!E117)</f>
      </c>
      <c r="G119" s="92">
        <f>IF('Prezenční listina'!F117=0,"",'Prezenční listina'!H117)</f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</row>
    <row r="120" spans="1:84" ht="12.75">
      <c r="A120" s="73">
        <f t="shared" si="2"/>
      </c>
      <c r="B120" s="97">
        <f>IF('Prezenční listina'!F118=0,"",'Prezenční listina'!F118)</f>
      </c>
      <c r="C120" s="83">
        <f>IF('Prezenční listina'!F118=0,"",'Prezenční listina'!B118)</f>
      </c>
      <c r="D120" s="83">
        <f>IF('Prezenční listina'!F118=0,"",'Prezenční listina'!C118)</f>
      </c>
      <c r="E120" s="88">
        <f>IF('Prezenční listina'!F118=0,"",'Prezenční listina'!D118)</f>
      </c>
      <c r="F120" s="88">
        <f>IF('Prezenční listina'!F118=0,"",'Prezenční listina'!E118)</f>
      </c>
      <c r="G120" s="92">
        <f>IF('Prezenční listina'!F118=0,"",'Prezenční listina'!H118)</f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</row>
    <row r="121" spans="1:84" ht="12.75">
      <c r="A121" s="73">
        <f t="shared" si="2"/>
      </c>
      <c r="B121" s="97">
        <f>IF('Prezenční listina'!F119=0,"",'Prezenční listina'!F119)</f>
      </c>
      <c r="C121" s="83">
        <f>IF('Prezenční listina'!F119=0,"",'Prezenční listina'!B119)</f>
      </c>
      <c r="D121" s="83">
        <f>IF('Prezenční listina'!F119=0,"",'Prezenční listina'!C119)</f>
      </c>
      <c r="E121" s="88">
        <f>IF('Prezenční listina'!F119=0,"",'Prezenční listina'!D119)</f>
      </c>
      <c r="F121" s="88">
        <f>IF('Prezenční listina'!F119=0,"",'Prezenční listina'!E119)</f>
      </c>
      <c r="G121" s="92">
        <f>IF('Prezenční listina'!F119=0,"",'Prezenční listina'!H119)</f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</row>
    <row r="122" spans="1:84" ht="12.75">
      <c r="A122" s="73">
        <f t="shared" si="2"/>
      </c>
      <c r="B122" s="97">
        <f>IF('Prezenční listina'!F120=0,"",'Prezenční listina'!F120)</f>
      </c>
      <c r="C122" s="83">
        <f>IF('Prezenční listina'!F120=0,"",'Prezenční listina'!B120)</f>
      </c>
      <c r="D122" s="83">
        <f>IF('Prezenční listina'!F120=0,"",'Prezenční listina'!C120)</f>
      </c>
      <c r="E122" s="88">
        <f>IF('Prezenční listina'!F120=0,"",'Prezenční listina'!D120)</f>
      </c>
      <c r="F122" s="88">
        <f>IF('Prezenční listina'!F120=0,"",'Prezenční listina'!E120)</f>
      </c>
      <c r="G122" s="92">
        <f>IF('Prezenční listina'!F120=0,"",'Prezenční listina'!H120)</f>
      </c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</row>
    <row r="123" spans="1:84" ht="12.75">
      <c r="A123" s="73">
        <f t="shared" si="2"/>
      </c>
      <c r="B123" s="97">
        <f>IF('Prezenční listina'!F121=0,"",'Prezenční listina'!F121)</f>
      </c>
      <c r="C123" s="83">
        <f>IF('Prezenční listina'!F121=0,"",'Prezenční listina'!B121)</f>
      </c>
      <c r="D123" s="83">
        <f>IF('Prezenční listina'!F121=0,"",'Prezenční listina'!C121)</f>
      </c>
      <c r="E123" s="88">
        <f>IF('Prezenční listina'!F121=0,"",'Prezenční listina'!D121)</f>
      </c>
      <c r="F123" s="88">
        <f>IF('Prezenční listina'!F121=0,"",'Prezenční listina'!E121)</f>
      </c>
      <c r="G123" s="92">
        <f>IF('Prezenční listina'!F121=0,"",'Prezenční listina'!H121)</f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</row>
    <row r="124" spans="1:84" ht="12.75">
      <c r="A124" s="73">
        <f t="shared" si="2"/>
      </c>
      <c r="B124" s="97">
        <f>IF('Prezenční listina'!F122=0,"",'Prezenční listina'!F122)</f>
      </c>
      <c r="C124" s="83">
        <f>IF('Prezenční listina'!F122=0,"",'Prezenční listina'!B122)</f>
      </c>
      <c r="D124" s="83">
        <f>IF('Prezenční listina'!F122=0,"",'Prezenční listina'!C122)</f>
      </c>
      <c r="E124" s="88">
        <f>IF('Prezenční listina'!F122=0,"",'Prezenční listina'!D122)</f>
      </c>
      <c r="F124" s="88">
        <f>IF('Prezenční listina'!F122=0,"",'Prezenční listina'!E122)</f>
      </c>
      <c r="G124" s="92">
        <f>IF('Prezenční listina'!F122=0,"",'Prezenční listina'!H122)</f>
      </c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</row>
    <row r="125" spans="1:84" ht="12.75">
      <c r="A125" s="73">
        <f t="shared" si="2"/>
      </c>
      <c r="B125" s="97">
        <f>IF('Prezenční listina'!F123=0,"",'Prezenční listina'!F123)</f>
      </c>
      <c r="C125" s="83">
        <f>IF('Prezenční listina'!F123=0,"",'Prezenční listina'!B123)</f>
      </c>
      <c r="D125" s="83">
        <f>IF('Prezenční listina'!F123=0,"",'Prezenční listina'!C123)</f>
      </c>
      <c r="E125" s="88">
        <f>IF('Prezenční listina'!F123=0,"",'Prezenční listina'!D123)</f>
      </c>
      <c r="F125" s="88">
        <f>IF('Prezenční listina'!F123=0,"",'Prezenční listina'!E123)</f>
      </c>
      <c r="G125" s="92">
        <f>IF('Prezenční listina'!F123=0,"",'Prezenční listina'!H123)</f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</row>
    <row r="126" spans="1:84" ht="12.75">
      <c r="A126" s="73">
        <f t="shared" si="2"/>
      </c>
      <c r="B126" s="97">
        <f>IF('Prezenční listina'!F124=0,"",'Prezenční listina'!F124)</f>
      </c>
      <c r="C126" s="83">
        <f>IF('Prezenční listina'!F124=0,"",'Prezenční listina'!B124)</f>
      </c>
      <c r="D126" s="83">
        <f>IF('Prezenční listina'!F124=0,"",'Prezenční listina'!C124)</f>
      </c>
      <c r="E126" s="88">
        <f>IF('Prezenční listina'!F124=0,"",'Prezenční listina'!D124)</f>
      </c>
      <c r="F126" s="88">
        <f>IF('Prezenční listina'!F124=0,"",'Prezenční listina'!E124)</f>
      </c>
      <c r="G126" s="92">
        <f>IF('Prezenční listina'!F124=0,"",'Prezenční listina'!H124)</f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</row>
    <row r="127" spans="1:84" ht="12.75">
      <c r="A127" s="73">
        <f t="shared" si="2"/>
      </c>
      <c r="B127" s="97">
        <f>IF('Prezenční listina'!F125=0,"",'Prezenční listina'!F125)</f>
      </c>
      <c r="C127" s="83">
        <f>IF('Prezenční listina'!F125=0,"",'Prezenční listina'!B125)</f>
      </c>
      <c r="D127" s="83">
        <f>IF('Prezenční listina'!F125=0,"",'Prezenční listina'!C125)</f>
      </c>
      <c r="E127" s="88">
        <f>IF('Prezenční listina'!F125=0,"",'Prezenční listina'!D125)</f>
      </c>
      <c r="F127" s="88">
        <f>IF('Prezenční listina'!F125=0,"",'Prezenční listina'!E125)</f>
      </c>
      <c r="G127" s="92">
        <f>IF('Prezenční listina'!F125=0,"",'Prezenční listina'!H125)</f>
      </c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</row>
    <row r="128" spans="1:84" ht="12.75">
      <c r="A128" s="73">
        <f t="shared" si="2"/>
      </c>
      <c r="B128" s="97">
        <f>IF('Prezenční listina'!F126=0,"",'Prezenční listina'!F126)</f>
      </c>
      <c r="C128" s="83">
        <f>IF('Prezenční listina'!F126=0,"",'Prezenční listina'!B126)</f>
      </c>
      <c r="D128" s="83">
        <f>IF('Prezenční listina'!F126=0,"",'Prezenční listina'!C126)</f>
      </c>
      <c r="E128" s="88">
        <f>IF('Prezenční listina'!F126=0,"",'Prezenční listina'!D126)</f>
      </c>
      <c r="F128" s="88">
        <f>IF('Prezenční listina'!F126=0,"",'Prezenční listina'!E126)</f>
      </c>
      <c r="G128" s="92">
        <f>IF('Prezenční listina'!F126=0,"",'Prezenční listina'!H126)</f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</row>
    <row r="129" spans="1:84" ht="12.75">
      <c r="A129" s="73">
        <f t="shared" si="2"/>
      </c>
      <c r="B129" s="97">
        <f>IF('Prezenční listina'!F127=0,"",'Prezenční listina'!F127)</f>
      </c>
      <c r="C129" s="83">
        <f>IF('Prezenční listina'!F127=0,"",'Prezenční listina'!B127)</f>
      </c>
      <c r="D129" s="83">
        <f>IF('Prezenční listina'!F127=0,"",'Prezenční listina'!C127)</f>
      </c>
      <c r="E129" s="88">
        <f>IF('Prezenční listina'!F127=0,"",'Prezenční listina'!D127)</f>
      </c>
      <c r="F129" s="88">
        <f>IF('Prezenční listina'!F127=0,"",'Prezenční listina'!E127)</f>
      </c>
      <c r="G129" s="92">
        <f>IF('Prezenční listina'!F127=0,"",'Prezenční listina'!H127)</f>
      </c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</row>
    <row r="130" spans="1:84" ht="12.75">
      <c r="A130" s="73">
        <f t="shared" si="2"/>
      </c>
      <c r="B130" s="97">
        <f>IF('Prezenční listina'!F128=0,"",'Prezenční listina'!F128)</f>
      </c>
      <c r="C130" s="83">
        <f>IF('Prezenční listina'!F128=0,"",'Prezenční listina'!B128)</f>
      </c>
      <c r="D130" s="83">
        <f>IF('Prezenční listina'!F128=0,"",'Prezenční listina'!C128)</f>
      </c>
      <c r="E130" s="88">
        <f>IF('Prezenční listina'!F128=0,"",'Prezenční listina'!D128)</f>
      </c>
      <c r="F130" s="88">
        <f>IF('Prezenční listina'!F128=0,"",'Prezenční listina'!E128)</f>
      </c>
      <c r="G130" s="92">
        <f>IF('Prezenční listina'!F128=0,"",'Prezenční listina'!H128)</f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</row>
    <row r="131" spans="1:84" ht="12.75">
      <c r="A131" s="73">
        <f t="shared" si="2"/>
      </c>
      <c r="B131" s="97">
        <f>IF('Prezenční listina'!F129=0,"",'Prezenční listina'!F129)</f>
      </c>
      <c r="C131" s="83">
        <f>IF('Prezenční listina'!F129=0,"",'Prezenční listina'!B129)</f>
      </c>
      <c r="D131" s="83">
        <f>IF('Prezenční listina'!F129=0,"",'Prezenční listina'!C129)</f>
      </c>
      <c r="E131" s="88">
        <f>IF('Prezenční listina'!F129=0,"",'Prezenční listina'!D129)</f>
      </c>
      <c r="F131" s="88">
        <f>IF('Prezenční listina'!F129=0,"",'Prezenční listina'!E129)</f>
      </c>
      <c r="G131" s="92">
        <f>IF('Prezenční listina'!F129=0,"",'Prezenční listina'!H129)</f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</row>
    <row r="132" spans="1:84" ht="12.75">
      <c r="A132" s="73">
        <f t="shared" si="2"/>
      </c>
      <c r="B132" s="97">
        <f>IF('Prezenční listina'!F130=0,"",'Prezenční listina'!F130)</f>
      </c>
      <c r="C132" s="83">
        <f>IF('Prezenční listina'!F130=0,"",'Prezenční listina'!B130)</f>
      </c>
      <c r="D132" s="83">
        <f>IF('Prezenční listina'!F130=0,"",'Prezenční listina'!C130)</f>
      </c>
      <c r="E132" s="88">
        <f>IF('Prezenční listina'!F130=0,"",'Prezenční listina'!D130)</f>
      </c>
      <c r="F132" s="88">
        <f>IF('Prezenční listina'!F130=0,"",'Prezenční listina'!E130)</f>
      </c>
      <c r="G132" s="92">
        <f>IF('Prezenční listina'!F130=0,"",'Prezenční listina'!H130)</f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</row>
    <row r="133" spans="1:84" ht="12.75">
      <c r="A133" s="73">
        <f t="shared" si="2"/>
      </c>
      <c r="B133" s="97">
        <f>IF('Prezenční listina'!F131=0,"",'Prezenční listina'!F131)</f>
      </c>
      <c r="C133" s="83">
        <f>IF('Prezenční listina'!F131=0,"",'Prezenční listina'!B131)</f>
      </c>
      <c r="D133" s="83">
        <f>IF('Prezenční listina'!F131=0,"",'Prezenční listina'!C131)</f>
      </c>
      <c r="E133" s="88">
        <f>IF('Prezenční listina'!F131=0,"",'Prezenční listina'!D131)</f>
      </c>
      <c r="F133" s="88">
        <f>IF('Prezenční listina'!F131=0,"",'Prezenční listina'!E131)</f>
      </c>
      <c r="G133" s="92">
        <f>IF('Prezenční listina'!F131=0,"",'Prezenční listina'!H131)</f>
      </c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</row>
    <row r="134" spans="1:84" ht="12.75">
      <c r="A134" s="73">
        <f t="shared" si="2"/>
      </c>
      <c r="B134" s="97">
        <f>IF('Prezenční listina'!F132=0,"",'Prezenční listina'!F132)</f>
      </c>
      <c r="C134" s="83">
        <f>IF('Prezenční listina'!F132=0,"",'Prezenční listina'!B132)</f>
      </c>
      <c r="D134" s="83">
        <f>IF('Prezenční listina'!F132=0,"",'Prezenční listina'!C132)</f>
      </c>
      <c r="E134" s="88">
        <f>IF('Prezenční listina'!F132=0,"",'Prezenční listina'!D132)</f>
      </c>
      <c r="F134" s="88">
        <f>IF('Prezenční listina'!F132=0,"",'Prezenční listina'!E132)</f>
      </c>
      <c r="G134" s="92">
        <f>IF('Prezenční listina'!F132=0,"",'Prezenční listina'!H132)</f>
      </c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</row>
    <row r="135" spans="1:84" ht="12.75">
      <c r="A135" s="73">
        <f t="shared" si="2"/>
      </c>
      <c r="B135" s="97">
        <f>IF('Prezenční listina'!F133=0,"",'Prezenční listina'!F133)</f>
      </c>
      <c r="C135" s="83">
        <f>IF('Prezenční listina'!F133=0,"",'Prezenční listina'!B133)</f>
      </c>
      <c r="D135" s="83">
        <f>IF('Prezenční listina'!F133=0,"",'Prezenční listina'!C133)</f>
      </c>
      <c r="E135" s="88">
        <f>IF('Prezenční listina'!F133=0,"",'Prezenční listina'!D133)</f>
      </c>
      <c r="F135" s="88">
        <f>IF('Prezenční listina'!F133=0,"",'Prezenční listina'!E133)</f>
      </c>
      <c r="G135" s="92">
        <f>IF('Prezenční listina'!F133=0,"",'Prezenční listina'!H133)</f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</row>
    <row r="136" spans="1:84" ht="12.75">
      <c r="A136" s="73">
        <f t="shared" si="2"/>
      </c>
      <c r="B136" s="97">
        <f>IF('Prezenční listina'!F134=0,"",'Prezenční listina'!F134)</f>
      </c>
      <c r="C136" s="83">
        <f>IF('Prezenční listina'!F134=0,"",'Prezenční listina'!B134)</f>
      </c>
      <c r="D136" s="83">
        <f>IF('Prezenční listina'!F134=0,"",'Prezenční listina'!C134)</f>
      </c>
      <c r="E136" s="88">
        <f>IF('Prezenční listina'!F134=0,"",'Prezenční listina'!D134)</f>
      </c>
      <c r="F136" s="88">
        <f>IF('Prezenční listina'!F134=0,"",'Prezenční listina'!E134)</f>
      </c>
      <c r="G136" s="92">
        <f>IF('Prezenční listina'!F134=0,"",'Prezenční listina'!H134)</f>
      </c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</row>
    <row r="137" spans="1:84" ht="12.75">
      <c r="A137" s="73">
        <f t="shared" si="2"/>
      </c>
      <c r="B137" s="97">
        <f>IF('Prezenční listina'!F135=0,"",'Prezenční listina'!F135)</f>
      </c>
      <c r="C137" s="83">
        <f>IF('Prezenční listina'!F135=0,"",'Prezenční listina'!B135)</f>
      </c>
      <c r="D137" s="83">
        <f>IF('Prezenční listina'!F135=0,"",'Prezenční listina'!C135)</f>
      </c>
      <c r="E137" s="88">
        <f>IF('Prezenční listina'!F135=0,"",'Prezenční listina'!D135)</f>
      </c>
      <c r="F137" s="88">
        <f>IF('Prezenční listina'!F135=0,"",'Prezenční listina'!E135)</f>
      </c>
      <c r="G137" s="92">
        <f>IF('Prezenční listina'!F135=0,"",'Prezenční listina'!H135)</f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</row>
    <row r="138" spans="1:84" ht="12.75">
      <c r="A138" s="73">
        <f t="shared" si="2"/>
      </c>
      <c r="B138" s="97">
        <f>IF('Prezenční listina'!F136=0,"",'Prezenční listina'!F136)</f>
      </c>
      <c r="C138" s="83">
        <f>IF('Prezenční listina'!F136=0,"",'Prezenční listina'!B136)</f>
      </c>
      <c r="D138" s="83">
        <f>IF('Prezenční listina'!F136=0,"",'Prezenční listina'!C136)</f>
      </c>
      <c r="E138" s="88">
        <f>IF('Prezenční listina'!F136=0,"",'Prezenční listina'!D136)</f>
      </c>
      <c r="F138" s="88">
        <f>IF('Prezenční listina'!F136=0,"",'Prezenční listina'!E136)</f>
      </c>
      <c r="G138" s="92">
        <f>IF('Prezenční listina'!F136=0,"",'Prezenční listina'!H136)</f>
      </c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</row>
    <row r="139" spans="1:84" ht="12.75">
      <c r="A139" s="73">
        <f t="shared" si="2"/>
      </c>
      <c r="B139" s="97">
        <f>IF('Prezenční listina'!F137=0,"",'Prezenční listina'!F137)</f>
      </c>
      <c r="C139" s="83">
        <f>IF('Prezenční listina'!F137=0,"",'Prezenční listina'!B137)</f>
      </c>
      <c r="D139" s="83">
        <f>IF('Prezenční listina'!F137=0,"",'Prezenční listina'!C137)</f>
      </c>
      <c r="E139" s="88">
        <f>IF('Prezenční listina'!F137=0,"",'Prezenční listina'!D137)</f>
      </c>
      <c r="F139" s="88">
        <f>IF('Prezenční listina'!F137=0,"",'Prezenční listina'!E137)</f>
      </c>
      <c r="G139" s="92">
        <f>IF('Prezenční listina'!F137=0,"",'Prezenční listina'!H137)</f>
      </c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</row>
    <row r="140" spans="1:84" ht="12.75">
      <c r="A140" s="73">
        <f t="shared" si="2"/>
      </c>
      <c r="B140" s="97">
        <f>IF('Prezenční listina'!F138=0,"",'Prezenční listina'!F138)</f>
      </c>
      <c r="C140" s="83">
        <f>IF('Prezenční listina'!F138=0,"",'Prezenční listina'!B138)</f>
      </c>
      <c r="D140" s="83">
        <f>IF('Prezenční listina'!F138=0,"",'Prezenční listina'!C138)</f>
      </c>
      <c r="E140" s="88">
        <f>IF('Prezenční listina'!F138=0,"",'Prezenční listina'!D138)</f>
      </c>
      <c r="F140" s="88">
        <f>IF('Prezenční listina'!F138=0,"",'Prezenční listina'!E138)</f>
      </c>
      <c r="G140" s="92">
        <f>IF('Prezenční listina'!F138=0,"",'Prezenční listina'!H138)</f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</row>
    <row r="141" spans="1:84" ht="13.5" thickBot="1">
      <c r="A141" s="75">
        <f t="shared" si="2"/>
      </c>
      <c r="B141" s="98">
        <f>IF('Prezenční listina'!F139=0,"",'Prezenční listina'!F139)</f>
      </c>
      <c r="C141" s="84">
        <f>IF('Prezenční listina'!F139=0,"",'Prezenční listina'!B139)</f>
      </c>
      <c r="D141" s="84">
        <f>IF('Prezenční listina'!F139=0,"",'Prezenční listina'!C139)</f>
      </c>
      <c r="E141" s="93">
        <f>IF('Prezenční listina'!F139=0,"",'Prezenční listina'!D139)</f>
      </c>
      <c r="F141" s="93">
        <f>IF('Prezenční listina'!F139=0,"",'Prezenční listina'!E139)</f>
      </c>
      <c r="G141" s="94">
        <f>IF('Prezenční listina'!F139=0,"",'Prezenční listina'!H139)</f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</row>
    <row r="142" spans="1:7" s="66" customFormat="1" ht="12.75">
      <c r="A142" s="76"/>
      <c r="B142" s="77"/>
      <c r="C142" s="74"/>
      <c r="D142" s="74"/>
      <c r="E142" s="78"/>
      <c r="F142" s="78"/>
      <c r="G142" s="78"/>
    </row>
    <row r="143" spans="1:7" s="66" customFormat="1" ht="12.75">
      <c r="A143" s="76"/>
      <c r="B143" s="77"/>
      <c r="C143" s="74"/>
      <c r="D143" s="74"/>
      <c r="E143" s="78"/>
      <c r="F143" s="78"/>
      <c r="G143" s="78"/>
    </row>
    <row r="144" spans="1:7" s="66" customFormat="1" ht="12.75">
      <c r="A144" s="76"/>
      <c r="B144" s="77"/>
      <c r="C144" s="74"/>
      <c r="D144" s="74"/>
      <c r="E144" s="78"/>
      <c r="F144" s="78"/>
      <c r="G144" s="78"/>
    </row>
    <row r="145" spans="1:7" s="66" customFormat="1" ht="12.75">
      <c r="A145" s="76"/>
      <c r="B145" s="77"/>
      <c r="C145" s="74"/>
      <c r="D145" s="74"/>
      <c r="E145" s="78"/>
      <c r="F145" s="78"/>
      <c r="G145" s="78"/>
    </row>
    <row r="146" spans="1:7" s="66" customFormat="1" ht="12.75">
      <c r="A146" s="76"/>
      <c r="B146" s="77"/>
      <c r="C146" s="74"/>
      <c r="D146" s="74"/>
      <c r="E146" s="78"/>
      <c r="F146" s="78"/>
      <c r="G146" s="78"/>
    </row>
    <row r="147" spans="1:7" s="66" customFormat="1" ht="12.75">
      <c r="A147" s="76"/>
      <c r="B147" s="77"/>
      <c r="C147" s="74"/>
      <c r="D147" s="74"/>
      <c r="E147" s="78"/>
      <c r="F147" s="78"/>
      <c r="G147" s="78"/>
    </row>
    <row r="148" spans="1:7" s="66" customFormat="1" ht="12.75">
      <c r="A148" s="76"/>
      <c r="B148" s="77"/>
      <c r="C148" s="74"/>
      <c r="D148" s="74"/>
      <c r="E148" s="78"/>
      <c r="F148" s="78"/>
      <c r="G148" s="78"/>
    </row>
    <row r="149" spans="1:7" s="66" customFormat="1" ht="12.75">
      <c r="A149" s="76"/>
      <c r="B149" s="77"/>
      <c r="C149" s="74"/>
      <c r="D149" s="74"/>
      <c r="E149" s="78"/>
      <c r="F149" s="78"/>
      <c r="G149" s="78"/>
    </row>
    <row r="150" spans="1:7" s="66" customFormat="1" ht="12.75">
      <c r="A150" s="76"/>
      <c r="B150" s="77"/>
      <c r="C150" s="74"/>
      <c r="D150" s="74"/>
      <c r="E150" s="78"/>
      <c r="F150" s="78"/>
      <c r="G150" s="78"/>
    </row>
    <row r="151" spans="1:7" s="66" customFormat="1" ht="12.75">
      <c r="A151" s="76"/>
      <c r="B151" s="77"/>
      <c r="C151" s="74"/>
      <c r="D151" s="74"/>
      <c r="E151" s="78"/>
      <c r="F151" s="78"/>
      <c r="G151" s="78"/>
    </row>
    <row r="152" spans="1:5" s="66" customFormat="1" ht="12.75">
      <c r="A152" s="76"/>
      <c r="E152" s="79"/>
    </row>
    <row r="153" spans="1:5" s="66" customFormat="1" ht="12.75">
      <c r="A153" s="76"/>
      <c r="E153" s="79"/>
    </row>
    <row r="154" spans="1:5" s="66" customFormat="1" ht="12.75">
      <c r="A154" s="76"/>
      <c r="E154" s="79"/>
    </row>
    <row r="155" spans="1:5" s="66" customFormat="1" ht="12.75">
      <c r="A155" s="76"/>
      <c r="E155" s="79"/>
    </row>
    <row r="156" spans="1:5" s="66" customFormat="1" ht="12.75">
      <c r="A156" s="76"/>
      <c r="E156" s="79"/>
    </row>
    <row r="157" spans="1:5" s="66" customFormat="1" ht="12.75">
      <c r="A157" s="76"/>
      <c r="E157" s="79"/>
    </row>
    <row r="158" spans="1:5" s="66" customFormat="1" ht="12.75">
      <c r="A158" s="76"/>
      <c r="E158" s="79"/>
    </row>
    <row r="159" spans="1:5" s="66" customFormat="1" ht="12.75">
      <c r="A159" s="76"/>
      <c r="E159" s="79"/>
    </row>
    <row r="160" spans="1:5" s="66" customFormat="1" ht="12.75">
      <c r="A160" s="76"/>
      <c r="E160" s="79"/>
    </row>
    <row r="161" spans="1:5" s="66" customFormat="1" ht="26.25">
      <c r="A161" s="76"/>
      <c r="D161" s="80"/>
      <c r="E161" s="79"/>
    </row>
    <row r="162" spans="1:5" s="66" customFormat="1" ht="12.75">
      <c r="A162" s="76"/>
      <c r="E162" s="79"/>
    </row>
    <row r="163" spans="1:5" s="66" customFormat="1" ht="12.75">
      <c r="A163" s="76"/>
      <c r="E163" s="79"/>
    </row>
    <row r="164" spans="1:5" s="66" customFormat="1" ht="12.75">
      <c r="A164" s="76"/>
      <c r="E164" s="79"/>
    </row>
    <row r="165" spans="1:5" s="66" customFormat="1" ht="12.75">
      <c r="A165" s="76"/>
      <c r="E165" s="79"/>
    </row>
    <row r="166" spans="1:5" s="66" customFormat="1" ht="12.75">
      <c r="A166" s="76"/>
      <c r="E166" s="79"/>
    </row>
    <row r="167" spans="1:5" s="66" customFormat="1" ht="12.75">
      <c r="A167" s="76"/>
      <c r="E167" s="79"/>
    </row>
    <row r="168" spans="1:5" s="66" customFormat="1" ht="12.75">
      <c r="A168" s="76"/>
      <c r="E168" s="79"/>
    </row>
    <row r="169" spans="1:5" s="66" customFormat="1" ht="12.75">
      <c r="A169" s="76"/>
      <c r="E169" s="79"/>
    </row>
    <row r="170" spans="1:5" s="66" customFormat="1" ht="12.75">
      <c r="A170" s="76"/>
      <c r="E170" s="79"/>
    </row>
    <row r="171" spans="1:5" s="66" customFormat="1" ht="12.75">
      <c r="A171" s="76"/>
      <c r="E171" s="79"/>
    </row>
    <row r="172" spans="1:5" s="66" customFormat="1" ht="12.75">
      <c r="A172" s="76"/>
      <c r="E172" s="79"/>
    </row>
    <row r="173" spans="1:5" s="66" customFormat="1" ht="12.75">
      <c r="A173" s="76"/>
      <c r="E173" s="79"/>
    </row>
    <row r="174" spans="1:5" s="66" customFormat="1" ht="12.75">
      <c r="A174" s="76"/>
      <c r="E174" s="79"/>
    </row>
    <row r="175" spans="1:5" s="66" customFormat="1" ht="12.75">
      <c r="A175" s="76"/>
      <c r="E175" s="79"/>
    </row>
    <row r="176" spans="1:5" s="66" customFormat="1" ht="12.75">
      <c r="A176" s="76"/>
      <c r="E176" s="79"/>
    </row>
    <row r="177" spans="1:5" s="66" customFormat="1" ht="12.75">
      <c r="A177" s="76"/>
      <c r="E177" s="79"/>
    </row>
    <row r="178" spans="1:5" s="66" customFormat="1" ht="12.75">
      <c r="A178" s="76"/>
      <c r="E178" s="79"/>
    </row>
    <row r="179" spans="1:5" s="66" customFormat="1" ht="12.75">
      <c r="A179" s="76"/>
      <c r="E179" s="79"/>
    </row>
    <row r="180" spans="1:5" s="66" customFormat="1" ht="12.75">
      <c r="A180" s="76"/>
      <c r="E180" s="79"/>
    </row>
    <row r="181" spans="1:5" s="66" customFormat="1" ht="12.75">
      <c r="A181" s="76"/>
      <c r="E181" s="79"/>
    </row>
    <row r="182" spans="1:5" s="66" customFormat="1" ht="12.75">
      <c r="A182" s="76"/>
      <c r="E182" s="79"/>
    </row>
    <row r="183" spans="1:5" s="66" customFormat="1" ht="12.75">
      <c r="A183" s="76"/>
      <c r="E183" s="79"/>
    </row>
    <row r="184" spans="1:5" s="66" customFormat="1" ht="12.75">
      <c r="A184" s="76"/>
      <c r="E184" s="79"/>
    </row>
    <row r="185" spans="1:5" s="66" customFormat="1" ht="12.75">
      <c r="A185" s="76"/>
      <c r="E185" s="79"/>
    </row>
    <row r="186" spans="1:5" s="66" customFormat="1" ht="12.75">
      <c r="A186" s="76"/>
      <c r="E186" s="79"/>
    </row>
  </sheetData>
  <sheetProtection password="CC36" sheet="1" objects="1" scenarios="1" formatCells="0" formatRows="0" insertRows="0" deleteRows="0" sort="0"/>
  <mergeCells count="5">
    <mergeCell ref="L5:L12"/>
    <mergeCell ref="A1:G1"/>
    <mergeCell ref="A3:G3"/>
    <mergeCell ref="A2:G2"/>
    <mergeCell ref="I2:J3"/>
  </mergeCells>
  <printOptions/>
  <pageMargins left="0.3937007874015748" right="0.15748031496062992" top="0.2362204724409449" bottom="0.11811023622047245" header="0.1968503937007874" footer="0.15748031496062992"/>
  <pageSetup fitToHeight="2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67"/>
  <sheetViews>
    <sheetView showGridLines="0" tabSelected="1" zoomScale="130" zoomScaleNormal="130" zoomScalePageLayoutView="0" workbookViewId="0" topLeftCell="A1">
      <selection activeCell="AJ2" sqref="AJ2"/>
    </sheetView>
  </sheetViews>
  <sheetFormatPr defaultColWidth="9.140625" defaultRowHeight="12.75"/>
  <cols>
    <col min="1" max="1" width="12.7109375" style="12" bestFit="1" customWidth="1"/>
    <col min="2" max="2" width="9.421875" style="12" bestFit="1" customWidth="1"/>
    <col min="3" max="3" width="8.7109375" style="12" customWidth="1"/>
    <col min="4" max="4" width="9.421875" style="12" bestFit="1" customWidth="1"/>
    <col min="5" max="5" width="16.57421875" style="12" customWidth="1"/>
    <col min="6" max="6" width="15.7109375" style="12" customWidth="1"/>
    <col min="7" max="7" width="8.8515625" style="10" customWidth="1"/>
    <col min="8" max="8" width="32.140625" style="12" customWidth="1"/>
    <col min="9" max="9" width="11.7109375" style="10" customWidth="1"/>
    <col min="10" max="10" width="3.421875" style="133" hidden="1" customWidth="1"/>
    <col min="11" max="35" width="0" style="133" hidden="1" customWidth="1"/>
    <col min="36" max="41" width="9.140625" style="133" customWidth="1"/>
    <col min="42" max="16384" width="9.140625" style="12" customWidth="1"/>
  </cols>
  <sheetData>
    <row r="1" spans="1:9" ht="48.75" customHeight="1" thickBot="1">
      <c r="A1" s="169" t="str">
        <f>"Výsledková listina - Malý svratecký maratón "&amp;'Prezenční listina'!O2</f>
        <v>Výsledková listina - Malý svratecký maratón 2013</v>
      </c>
      <c r="B1" s="170"/>
      <c r="C1" s="170"/>
      <c r="D1" s="170"/>
      <c r="E1" s="170"/>
      <c r="F1" s="170"/>
      <c r="G1" s="170"/>
      <c r="H1" s="170"/>
      <c r="I1" s="171"/>
    </row>
    <row r="2" spans="1:15" ht="26.25" customHeight="1">
      <c r="A2" s="175">
        <v>41510</v>
      </c>
      <c r="B2" s="176"/>
      <c r="C2" s="176"/>
      <c r="D2" s="176"/>
      <c r="E2" s="176"/>
      <c r="F2" s="176"/>
      <c r="G2" s="176"/>
      <c r="H2" s="176"/>
      <c r="I2" s="177"/>
      <c r="K2" s="178" t="s">
        <v>41</v>
      </c>
      <c r="L2" s="179"/>
      <c r="M2" s="179"/>
      <c r="N2" s="179"/>
      <c r="O2" s="180"/>
    </row>
    <row r="3" spans="1:15" ht="18.75" customHeight="1" thickBot="1">
      <c r="A3" s="172" t="str">
        <f>'Prezenční listina'!O2-1953&amp;". ročník"</f>
        <v>60. ročník</v>
      </c>
      <c r="B3" s="173"/>
      <c r="C3" s="173"/>
      <c r="D3" s="173"/>
      <c r="E3" s="173"/>
      <c r="F3" s="173"/>
      <c r="G3" s="173"/>
      <c r="H3" s="173"/>
      <c r="I3" s="174"/>
      <c r="K3" s="181"/>
      <c r="L3" s="182"/>
      <c r="M3" s="182"/>
      <c r="N3" s="182"/>
      <c r="O3" s="183"/>
    </row>
    <row r="4" spans="1:15" ht="25.5" customHeight="1" thickBot="1">
      <c r="A4" s="134" t="s">
        <v>11</v>
      </c>
      <c r="B4" s="135" t="s">
        <v>12</v>
      </c>
      <c r="C4" s="136" t="s">
        <v>3</v>
      </c>
      <c r="D4" s="135" t="s">
        <v>7</v>
      </c>
      <c r="E4" s="136" t="s">
        <v>6</v>
      </c>
      <c r="F4" s="136" t="s">
        <v>0</v>
      </c>
      <c r="G4" s="136" t="s">
        <v>1</v>
      </c>
      <c r="H4" s="136" t="s">
        <v>4</v>
      </c>
      <c r="I4" s="137" t="s">
        <v>8</v>
      </c>
      <c r="K4" s="181"/>
      <c r="L4" s="182"/>
      <c r="M4" s="182"/>
      <c r="N4" s="182"/>
      <c r="O4" s="183"/>
    </row>
    <row r="5" spans="1:41" s="144" customFormat="1" ht="19.5" customHeight="1">
      <c r="A5" s="138">
        <v>1</v>
      </c>
      <c r="B5" s="139">
        <v>1</v>
      </c>
      <c r="C5" s="140" t="s">
        <v>302</v>
      </c>
      <c r="D5" s="140">
        <f>'Startovní listina'!B59</f>
        <v>55</v>
      </c>
      <c r="E5" s="141" t="str">
        <f>'Startovní listina'!C59</f>
        <v>Serbessa</v>
      </c>
      <c r="F5" s="141" t="str">
        <f>'Startovní listina'!D59</f>
        <v>Mulugeta</v>
      </c>
      <c r="G5" s="141">
        <f>'Startovní listina'!E59</f>
        <v>1971</v>
      </c>
      <c r="H5" s="141" t="str">
        <f>'Startovní listina'!F59</f>
        <v>Ortopedie Týn nad Vltavou</v>
      </c>
      <c r="I5" s="142">
        <v>0.07640046296296296</v>
      </c>
      <c r="J5" s="143"/>
      <c r="K5" s="181"/>
      <c r="L5" s="182"/>
      <c r="M5" s="182"/>
      <c r="N5" s="182"/>
      <c r="O5" s="18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</row>
    <row r="6" spans="1:41" s="144" customFormat="1" ht="19.5" customHeight="1">
      <c r="A6" s="138">
        <f>IF('Výsledková listina'!D5&lt;&gt;"",A5+1,"")</f>
        <v>2</v>
      </c>
      <c r="B6" s="139">
        <v>2</v>
      </c>
      <c r="C6" s="140" t="s">
        <v>302</v>
      </c>
      <c r="D6" s="140">
        <f>'Startovní listina'!B70</f>
        <v>66</v>
      </c>
      <c r="E6" s="141" t="str">
        <f>'Startovní listina'!C70</f>
        <v>Orálek</v>
      </c>
      <c r="F6" s="141" t="str">
        <f>'Startovní listina'!D70</f>
        <v>Daniel</v>
      </c>
      <c r="G6" s="141">
        <f>'Startovní listina'!E70</f>
        <v>1970</v>
      </c>
      <c r="H6" s="141" t="str">
        <f>'Startovní listina'!F70</f>
        <v>Moravská Slávia Brno</v>
      </c>
      <c r="I6" s="142">
        <v>0.07856481481481481</v>
      </c>
      <c r="J6" s="143"/>
      <c r="K6" s="181"/>
      <c r="L6" s="182"/>
      <c r="M6" s="182"/>
      <c r="N6" s="182"/>
      <c r="O6" s="18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</row>
    <row r="7" spans="1:15" ht="19.5" customHeight="1">
      <c r="A7" s="138">
        <f>IF('Výsledková listina'!D6&lt;&gt;"",A6+1,"")</f>
        <v>3</v>
      </c>
      <c r="B7" s="139">
        <v>1</v>
      </c>
      <c r="C7" s="140" t="s">
        <v>303</v>
      </c>
      <c r="D7" s="140">
        <f>'Startovní listina'!B85</f>
        <v>81</v>
      </c>
      <c r="E7" s="141" t="str">
        <f>'Startovní listina'!C85</f>
        <v>Ondráček</v>
      </c>
      <c r="F7" s="141" t="str">
        <f>'Startovní listina'!D85</f>
        <v>Tomáš</v>
      </c>
      <c r="G7" s="141">
        <f>'Startovní listina'!E85</f>
        <v>1977</v>
      </c>
      <c r="H7" s="141" t="str">
        <f>'Startovní listina'!F85</f>
        <v>Triexpert Brno</v>
      </c>
      <c r="I7" s="142">
        <v>0.08451388888888889</v>
      </c>
      <c r="K7" s="181"/>
      <c r="L7" s="182"/>
      <c r="M7" s="182"/>
      <c r="N7" s="182"/>
      <c r="O7" s="183"/>
    </row>
    <row r="8" spans="1:15" ht="19.5" customHeight="1">
      <c r="A8" s="138">
        <f>IF('Výsledková listina'!D7&lt;&gt;"",A7+1,"")</f>
        <v>4</v>
      </c>
      <c r="B8" s="139">
        <v>1</v>
      </c>
      <c r="C8" s="140" t="s">
        <v>304</v>
      </c>
      <c r="D8" s="140">
        <f>'Startovní listina'!B39</f>
        <v>35</v>
      </c>
      <c r="E8" s="141" t="str">
        <f>'Startovní listina'!C39</f>
        <v>Kratochvíl</v>
      </c>
      <c r="F8" s="141" t="str">
        <f>'Startovní listina'!D39</f>
        <v>Pavel</v>
      </c>
      <c r="G8" s="141">
        <f>'Startovní listina'!E39</f>
        <v>1960</v>
      </c>
      <c r="H8" s="141" t="str">
        <f>'Startovní listina'!F39</f>
        <v>Sokol Rudíkov</v>
      </c>
      <c r="I8" s="142">
        <v>0.08686342592592593</v>
      </c>
      <c r="K8" s="181"/>
      <c r="L8" s="182"/>
      <c r="M8" s="182"/>
      <c r="N8" s="182"/>
      <c r="O8" s="183"/>
    </row>
    <row r="9" spans="1:15" ht="19.5" customHeight="1">
      <c r="A9" s="138">
        <f>IF('Výsledková listina'!D8&lt;&gt;"",A8+1,"")</f>
        <v>5</v>
      </c>
      <c r="B9" s="139">
        <v>2</v>
      </c>
      <c r="C9" s="140" t="s">
        <v>303</v>
      </c>
      <c r="D9" s="140">
        <f>'Startovní listina'!B91</f>
        <v>88</v>
      </c>
      <c r="E9" s="141" t="str">
        <f>'Startovní listina'!C91</f>
        <v>Kazda</v>
      </c>
      <c r="F9" s="141" t="str">
        <f>'Startovní listina'!D91</f>
        <v>Ladislav</v>
      </c>
      <c r="G9" s="141">
        <f>'Startovní listina'!E91</f>
        <v>1975</v>
      </c>
      <c r="H9" s="141" t="str">
        <f>'Startovní listina'!F91</f>
        <v>Brno</v>
      </c>
      <c r="I9" s="142">
        <v>0.08730324074074074</v>
      </c>
      <c r="K9" s="181"/>
      <c r="L9" s="182"/>
      <c r="M9" s="182"/>
      <c r="N9" s="182"/>
      <c r="O9" s="183"/>
    </row>
    <row r="10" spans="1:15" ht="19.5" customHeight="1">
      <c r="A10" s="138">
        <f>IF('Výsledková listina'!D9&lt;&gt;"",A9+1,"")</f>
        <v>6</v>
      </c>
      <c r="B10" s="139">
        <v>1</v>
      </c>
      <c r="C10" s="140" t="s">
        <v>305</v>
      </c>
      <c r="D10" s="140">
        <f>'Startovní listina'!B51</f>
        <v>47</v>
      </c>
      <c r="E10" s="141" t="str">
        <f>'Startovní listina'!C51</f>
        <v>Glier</v>
      </c>
      <c r="F10" s="141" t="str">
        <f>'Startovní listina'!D51</f>
        <v>Michal</v>
      </c>
      <c r="G10" s="141">
        <f>'Startovní listina'!E51</f>
        <v>1982</v>
      </c>
      <c r="H10" s="141" t="str">
        <f>'Startovní listina'!F51</f>
        <v>Moravská Slávia Brno</v>
      </c>
      <c r="I10" s="142">
        <v>0.08802083333333333</v>
      </c>
      <c r="K10" s="181"/>
      <c r="L10" s="182"/>
      <c r="M10" s="182"/>
      <c r="N10" s="182"/>
      <c r="O10" s="183"/>
    </row>
    <row r="11" spans="1:15" ht="19.5" customHeight="1">
      <c r="A11" s="138">
        <f>IF('Výsledková listina'!D10&lt;&gt;"",A10+1,"")</f>
        <v>7</v>
      </c>
      <c r="B11" s="139">
        <v>2</v>
      </c>
      <c r="C11" s="140" t="s">
        <v>305</v>
      </c>
      <c r="D11" s="140">
        <f>'Startovní listina'!B56</f>
        <v>52</v>
      </c>
      <c r="E11" s="141" t="str">
        <f>'Startovní listina'!C56</f>
        <v>Pulicar</v>
      </c>
      <c r="F11" s="141" t="str">
        <f>'Startovní listina'!D56</f>
        <v>Kamil</v>
      </c>
      <c r="G11" s="141">
        <f>'Startovní listina'!E56</f>
        <v>1991</v>
      </c>
      <c r="H11" s="141" t="str">
        <f>'Startovní listina'!F56</f>
        <v>MK Seitl Ostrava</v>
      </c>
      <c r="I11" s="142">
        <v>0.08856481481481482</v>
      </c>
      <c r="K11" s="181"/>
      <c r="L11" s="182"/>
      <c r="M11" s="182"/>
      <c r="N11" s="182"/>
      <c r="O11" s="183"/>
    </row>
    <row r="12" spans="1:15" ht="19.5" customHeight="1">
      <c r="A12" s="138">
        <f>IF('Výsledková listina'!D11&lt;&gt;"",A11+1,"")</f>
        <v>8</v>
      </c>
      <c r="B12" s="139">
        <v>2</v>
      </c>
      <c r="C12" s="140" t="s">
        <v>304</v>
      </c>
      <c r="D12" s="140">
        <f>'Startovní listina'!B77</f>
        <v>73</v>
      </c>
      <c r="E12" s="141" t="str">
        <f>'Startovní listina'!C77</f>
        <v>Rerych</v>
      </c>
      <c r="F12" s="141" t="str">
        <f>'Startovní listina'!D77</f>
        <v>Jiří</v>
      </c>
      <c r="G12" s="141">
        <f>'Startovní listina'!E77</f>
        <v>1962</v>
      </c>
      <c r="H12" s="141" t="str">
        <f>'Startovní listina'!F77</f>
        <v>Moravská Slávia Brno</v>
      </c>
      <c r="I12" s="142">
        <v>0.08885416666666666</v>
      </c>
      <c r="K12" s="181"/>
      <c r="L12" s="182"/>
      <c r="M12" s="182"/>
      <c r="N12" s="182"/>
      <c r="O12" s="183"/>
    </row>
    <row r="13" spans="1:15" ht="19.5" customHeight="1" thickBot="1">
      <c r="A13" s="138">
        <f>IF('Výsledková listina'!D12&lt;&gt;"",A12+1,"")</f>
        <v>9</v>
      </c>
      <c r="B13" s="139">
        <v>3</v>
      </c>
      <c r="C13" s="140" t="s">
        <v>303</v>
      </c>
      <c r="D13" s="140">
        <f>'Startovní listina'!B86</f>
        <v>82</v>
      </c>
      <c r="E13" s="141" t="str">
        <f>'Startovní listina'!C86</f>
        <v>Kratochvíl</v>
      </c>
      <c r="F13" s="141" t="str">
        <f>'Startovní listina'!D86</f>
        <v>Jaroslav</v>
      </c>
      <c r="G13" s="141">
        <f>'Startovní listina'!E86</f>
        <v>1977</v>
      </c>
      <c r="H13" s="141" t="str">
        <f>'Startovní listina'!F86</f>
        <v>SDH Hluboké</v>
      </c>
      <c r="I13" s="142">
        <v>0.09043981481481482</v>
      </c>
      <c r="K13" s="184"/>
      <c r="L13" s="185"/>
      <c r="M13" s="185"/>
      <c r="N13" s="185"/>
      <c r="O13" s="186"/>
    </row>
    <row r="14" spans="1:9" ht="19.5" customHeight="1">
      <c r="A14" s="138">
        <f>IF('Výsledková listina'!D13&lt;&gt;"",A13+1,"")</f>
        <v>10</v>
      </c>
      <c r="B14" s="139">
        <v>3</v>
      </c>
      <c r="C14" s="140" t="s">
        <v>305</v>
      </c>
      <c r="D14" s="140">
        <f>'Startovní listina'!B26</f>
        <v>22</v>
      </c>
      <c r="E14" s="141" t="str">
        <f>'Startovní listina'!C26</f>
        <v>Rozkoš</v>
      </c>
      <c r="F14" s="141" t="str">
        <f>'Startovní listina'!D26</f>
        <v>Tomáš</v>
      </c>
      <c r="G14" s="141">
        <f>'Startovní listina'!E26</f>
        <v>1984</v>
      </c>
      <c r="H14" s="141" t="str">
        <f>'Startovní listina'!F26</f>
        <v>Hradec Králové</v>
      </c>
      <c r="I14" s="142">
        <v>0.09083333333333334</v>
      </c>
    </row>
    <row r="15" spans="1:9" ht="19.5" customHeight="1">
      <c r="A15" s="138">
        <f>IF('Výsledková listina'!D14&lt;&gt;"",A14+1,"")</f>
        <v>11</v>
      </c>
      <c r="B15" s="139">
        <v>3</v>
      </c>
      <c r="C15" s="140" t="s">
        <v>302</v>
      </c>
      <c r="D15" s="140">
        <f>'Startovní listina'!B37</f>
        <v>33</v>
      </c>
      <c r="E15" s="141" t="str">
        <f>'Startovní listina'!C37</f>
        <v>Kovář</v>
      </c>
      <c r="F15" s="141" t="str">
        <f>'Startovní listina'!D37</f>
        <v>Michal</v>
      </c>
      <c r="G15" s="141">
        <f>'Startovní listina'!E37</f>
        <v>1971</v>
      </c>
      <c r="H15" s="141" t="str">
        <f>'Startovní listina'!F37</f>
        <v>TJ Slavoj Pacov</v>
      </c>
      <c r="I15" s="142">
        <v>0.09143518518518519</v>
      </c>
    </row>
    <row r="16" spans="1:9" ht="19.5" customHeight="1">
      <c r="A16" s="138">
        <f>IF('Výsledková listina'!D15&lt;&gt;"",A15+1,"")</f>
        <v>12</v>
      </c>
      <c r="B16" s="139">
        <v>4</v>
      </c>
      <c r="C16" s="140" t="s">
        <v>303</v>
      </c>
      <c r="D16" s="140">
        <f>'Startovní listina'!B41</f>
        <v>37</v>
      </c>
      <c r="E16" s="141" t="str">
        <f>'Startovní listina'!C41</f>
        <v>Štýbnar</v>
      </c>
      <c r="F16" s="141" t="str">
        <f>'Startovní listina'!D41</f>
        <v>Zbyněk</v>
      </c>
      <c r="G16" s="141">
        <f>'Startovní listina'!E41</f>
        <v>1974</v>
      </c>
      <c r="H16" s="141" t="str">
        <f>'Startovní listina'!F41</f>
        <v>Běžec Vysočiny Jihlava</v>
      </c>
      <c r="I16" s="142">
        <v>0.09210648148148148</v>
      </c>
    </row>
    <row r="17" spans="1:9" ht="19.5" customHeight="1">
      <c r="A17" s="138">
        <f>IF('Výsledková listina'!D16&lt;&gt;"",A16+1,"")</f>
        <v>13</v>
      </c>
      <c r="B17" s="139">
        <v>1</v>
      </c>
      <c r="C17" s="140" t="s">
        <v>306</v>
      </c>
      <c r="D17" s="140">
        <f>'Startovní listina'!B53</f>
        <v>49</v>
      </c>
      <c r="E17" s="141" t="str">
        <f>'Startovní listina'!C53</f>
        <v>Ožana</v>
      </c>
      <c r="F17" s="141" t="str">
        <f>'Startovní listina'!D53</f>
        <v>Václav</v>
      </c>
      <c r="G17" s="141">
        <f>'Startovní listina'!E53</f>
        <v>1964</v>
      </c>
      <c r="H17" s="141" t="str">
        <f>'Startovní listina'!F53</f>
        <v>TJ Nové Město na Moravě</v>
      </c>
      <c r="I17" s="142">
        <v>0.09363425925925926</v>
      </c>
    </row>
    <row r="18" spans="1:9" ht="19.5" customHeight="1">
      <c r="A18" s="138">
        <f>IF('Výsledková listina'!D17&lt;&gt;"",A17+1,"")</f>
        <v>14</v>
      </c>
      <c r="B18" s="139">
        <v>2</v>
      </c>
      <c r="C18" s="140" t="s">
        <v>306</v>
      </c>
      <c r="D18" s="140">
        <f>'Startovní listina'!B33</f>
        <v>29</v>
      </c>
      <c r="E18" s="141" t="str">
        <f>'Startovní listina'!C33</f>
        <v>Svoboda</v>
      </c>
      <c r="F18" s="141" t="str">
        <f>'Startovní listina'!D33</f>
        <v>Petr</v>
      </c>
      <c r="G18" s="141">
        <f>'Startovní listina'!E33</f>
        <v>1968</v>
      </c>
      <c r="H18" s="141" t="str">
        <f>'Startovní listina'!F33</f>
        <v>Moravská Slávia Brno</v>
      </c>
      <c r="I18" s="142">
        <v>0.09469907407407407</v>
      </c>
    </row>
    <row r="19" spans="1:13" ht="19.5" customHeight="1">
      <c r="A19" s="138">
        <f>IF('Výsledková listina'!D18&lt;&gt;"",A18+1,"")</f>
        <v>15</v>
      </c>
      <c r="B19" s="139">
        <v>5</v>
      </c>
      <c r="C19" s="140" t="s">
        <v>303</v>
      </c>
      <c r="D19" s="140">
        <f>'Startovní listina'!B78</f>
        <v>74</v>
      </c>
      <c r="E19" s="141" t="str">
        <f>'Startovní listina'!C78</f>
        <v>Vítů</v>
      </c>
      <c r="F19" s="141" t="str">
        <f>'Startovní listina'!D78</f>
        <v>Michal</v>
      </c>
      <c r="G19" s="141">
        <f>'Startovní listina'!E78</f>
        <v>1978</v>
      </c>
      <c r="H19" s="141" t="str">
        <f>'Startovní listina'!F78</f>
        <v>ELEVEN TEST TEAM</v>
      </c>
      <c r="I19" s="142">
        <v>0.09528935185185185</v>
      </c>
      <c r="M19" s="145"/>
    </row>
    <row r="20" spans="1:9" ht="19.5" customHeight="1">
      <c r="A20" s="138">
        <f>IF('Výsledková listina'!D19&lt;&gt;"",A19+1,"")</f>
        <v>16</v>
      </c>
      <c r="B20" s="139">
        <v>4</v>
      </c>
      <c r="C20" s="140" t="s">
        <v>302</v>
      </c>
      <c r="D20" s="140">
        <f>'Startovní listina'!B32</f>
        <v>28</v>
      </c>
      <c r="E20" s="141" t="str">
        <f>'Startovní listina'!C32</f>
        <v>Dušil</v>
      </c>
      <c r="F20" s="141" t="str">
        <f>'Startovní listina'!D32</f>
        <v>Jaroslav</v>
      </c>
      <c r="G20" s="141">
        <f>'Startovní listina'!E32</f>
        <v>1970</v>
      </c>
      <c r="H20" s="141" t="str">
        <f>'Startovní listina'!F32</f>
        <v>Brno</v>
      </c>
      <c r="I20" s="142">
        <v>0.0954861111111111</v>
      </c>
    </row>
    <row r="21" spans="1:9" ht="19.5" customHeight="1">
      <c r="A21" s="138">
        <f>IF('Výsledková listina'!D20&lt;&gt;"",A20+1,"")</f>
        <v>17</v>
      </c>
      <c r="B21" s="139">
        <v>6</v>
      </c>
      <c r="C21" s="140" t="s">
        <v>303</v>
      </c>
      <c r="D21" s="140">
        <f>'Startovní listina'!B47</f>
        <v>43</v>
      </c>
      <c r="E21" s="141" t="str">
        <f>'Startovní listina'!C47</f>
        <v>Havránek</v>
      </c>
      <c r="F21" s="141" t="str">
        <f>'Startovní listina'!D47</f>
        <v>Jan</v>
      </c>
      <c r="G21" s="141">
        <f>'Startovní listina'!E47</f>
        <v>1977</v>
      </c>
      <c r="H21" s="141" t="str">
        <f>'Startovní listina'!F47</f>
        <v>Brno</v>
      </c>
      <c r="I21" s="142">
        <v>0.09597222222222222</v>
      </c>
    </row>
    <row r="22" spans="1:9" ht="19.5" customHeight="1">
      <c r="A22" s="138">
        <f>IF('Výsledková listina'!D22&lt;&gt;"",A21+1,"")</f>
        <v>18</v>
      </c>
      <c r="B22" s="139">
        <v>1</v>
      </c>
      <c r="C22" s="140" t="s">
        <v>307</v>
      </c>
      <c r="D22" s="140">
        <f>'Startovní listina'!B34</f>
        <v>30</v>
      </c>
      <c r="E22" s="141" t="str">
        <f>'Startovní listina'!C34</f>
        <v>Martincová</v>
      </c>
      <c r="F22" s="141" t="str">
        <f>'Startovní listina'!D34</f>
        <v>Ivana</v>
      </c>
      <c r="G22" s="141">
        <f>'Startovní listina'!E34</f>
        <v>1963</v>
      </c>
      <c r="H22" s="141" t="str">
        <f>'Startovní listina'!F34</f>
        <v>Moravská Slávia Brno</v>
      </c>
      <c r="I22" s="142">
        <v>0.09640046296296297</v>
      </c>
    </row>
    <row r="23" spans="1:9" ht="19.5" customHeight="1">
      <c r="A23" s="138">
        <f>IF('Výsledková listina'!D21&lt;&gt;"",A22+1,"")</f>
        <v>19</v>
      </c>
      <c r="B23" s="139">
        <v>1</v>
      </c>
      <c r="C23" s="140" t="s">
        <v>308</v>
      </c>
      <c r="D23" s="140">
        <f>'Startovní listina'!B14</f>
        <v>10</v>
      </c>
      <c r="E23" s="141" t="str">
        <f>'Startovní listina'!C14</f>
        <v>Flídr</v>
      </c>
      <c r="F23" s="141" t="str">
        <f>'Startovní listina'!D14</f>
        <v>Jan</v>
      </c>
      <c r="G23" s="141">
        <f>'Startovní listina'!E14</f>
        <v>1957</v>
      </c>
      <c r="H23" s="141" t="str">
        <f>'Startovní listina'!F14</f>
        <v>MK Kladno</v>
      </c>
      <c r="I23" s="142">
        <v>0.09649305555555555</v>
      </c>
    </row>
    <row r="24" spans="1:9" ht="19.5" customHeight="1">
      <c r="A24" s="138">
        <f>IF('Výsledková listina'!D23&lt;&gt;"",A23+1,"")</f>
        <v>20</v>
      </c>
      <c r="B24" s="139">
        <v>4</v>
      </c>
      <c r="C24" s="140" t="s">
        <v>305</v>
      </c>
      <c r="D24" s="140">
        <f>'Startovní listina'!B92</f>
        <v>89</v>
      </c>
      <c r="E24" s="141" t="str">
        <f>'Startovní listina'!C92</f>
        <v>Vašíček</v>
      </c>
      <c r="F24" s="141" t="str">
        <f>'Startovní listina'!D92</f>
        <v>Tomáš</v>
      </c>
      <c r="G24" s="141">
        <f>'Startovní listina'!E92</f>
        <v>1981</v>
      </c>
      <c r="H24" s="141" t="str">
        <f>'Startovní listina'!F92</f>
        <v>Kinetice</v>
      </c>
      <c r="I24" s="142">
        <v>0.09805555555555556</v>
      </c>
    </row>
    <row r="25" spans="1:9" ht="19.5" customHeight="1">
      <c r="A25" s="138">
        <f>IF('Výsledková listina'!D24&lt;&gt;"",A24+1,"")</f>
        <v>21</v>
      </c>
      <c r="B25" s="139">
        <v>3</v>
      </c>
      <c r="C25" s="140" t="s">
        <v>306</v>
      </c>
      <c r="D25" s="140">
        <f>'Startovní listina'!B88</f>
        <v>84</v>
      </c>
      <c r="E25" s="141" t="str">
        <f>'Startovní listina'!C88</f>
        <v>Alman</v>
      </c>
      <c r="F25" s="141" t="str">
        <f>'Startovní listina'!D88</f>
        <v>Dušan</v>
      </c>
      <c r="G25" s="141">
        <f>'Startovní listina'!E88</f>
        <v>1967</v>
      </c>
      <c r="H25" s="141" t="str">
        <f>'Startovní listina'!F88</f>
        <v>Triexpert fanklub Babice</v>
      </c>
      <c r="I25" s="142">
        <v>0.09810185185185184</v>
      </c>
    </row>
    <row r="26" spans="1:9" ht="19.5" customHeight="1">
      <c r="A26" s="138">
        <f>IF('Výsledková listina'!D25&lt;&gt;"",A25+1,"")</f>
        <v>22</v>
      </c>
      <c r="B26" s="139">
        <v>2</v>
      </c>
      <c r="C26" s="140" t="s">
        <v>308</v>
      </c>
      <c r="D26" s="140">
        <f>'Startovní listina'!B54</f>
        <v>50</v>
      </c>
      <c r="E26" s="141" t="str">
        <f>'Startovní listina'!C54</f>
        <v>Rozman</v>
      </c>
      <c r="F26" s="141" t="str">
        <f>'Startovní listina'!D54</f>
        <v>Ladislav</v>
      </c>
      <c r="G26" s="141">
        <f>'Startovní listina'!E54</f>
        <v>1954</v>
      </c>
      <c r="H26" s="141" t="str">
        <f>'Startovní listina'!F54</f>
        <v>Cyklo Lasl Brno</v>
      </c>
      <c r="I26" s="142">
        <v>0.09881944444444445</v>
      </c>
    </row>
    <row r="27" spans="1:9" ht="19.5" customHeight="1">
      <c r="A27" s="138">
        <f>IF('Výsledková listina'!D26&lt;&gt;"",A26+1,"")</f>
        <v>23</v>
      </c>
      <c r="B27" s="139">
        <v>4</v>
      </c>
      <c r="C27" s="140" t="s">
        <v>306</v>
      </c>
      <c r="D27" s="140">
        <f>'Startovní listina'!B46</f>
        <v>42</v>
      </c>
      <c r="E27" s="141" t="str">
        <f>'Startovní listina'!C46</f>
        <v>Stloukal</v>
      </c>
      <c r="F27" s="141" t="str">
        <f>'Startovní listina'!D46</f>
        <v>Jaroslav</v>
      </c>
      <c r="G27" s="141">
        <f>'Startovní listina'!E46</f>
        <v>1968</v>
      </c>
      <c r="H27" s="141" t="str">
        <f>'Startovní listina'!F46</f>
        <v>ART Adamov</v>
      </c>
      <c r="I27" s="142">
        <v>0.09931712962962963</v>
      </c>
    </row>
    <row r="28" spans="1:9" ht="19.5" customHeight="1">
      <c r="A28" s="138">
        <f>IF('Výsledková listina'!D27&lt;&gt;"",A27+1,"")</f>
        <v>24</v>
      </c>
      <c r="B28" s="139">
        <v>1</v>
      </c>
      <c r="C28" s="140" t="s">
        <v>309</v>
      </c>
      <c r="D28" s="140">
        <f>'Startovní listina'!B65</f>
        <v>61</v>
      </c>
      <c r="E28" s="141" t="str">
        <f>'Startovní listina'!C65</f>
        <v>Krátká</v>
      </c>
      <c r="F28" s="141" t="str">
        <f>'Startovní listina'!D65</f>
        <v>Anna</v>
      </c>
      <c r="G28" s="141">
        <f>'Startovní listina'!E65</f>
        <v>1969</v>
      </c>
      <c r="H28" s="141" t="str">
        <f>'Startovní listina'!F65</f>
        <v>Hvězda SKP Pardubice</v>
      </c>
      <c r="I28" s="142">
        <v>0.10083333333333333</v>
      </c>
    </row>
    <row r="29" spans="1:9" ht="19.5" customHeight="1">
      <c r="A29" s="138">
        <f>IF('Výsledková listina'!D28&lt;&gt;"",A28+1,"")</f>
        <v>25</v>
      </c>
      <c r="B29" s="139">
        <v>5</v>
      </c>
      <c r="C29" s="140" t="s">
        <v>306</v>
      </c>
      <c r="D29" s="140">
        <f>'Startovní listina'!B16</f>
        <v>12</v>
      </c>
      <c r="E29" s="141" t="str">
        <f>'Startovní listina'!C16</f>
        <v>Sedláček</v>
      </c>
      <c r="F29" s="141" t="str">
        <f>'Startovní listina'!D16</f>
        <v>Roman</v>
      </c>
      <c r="G29" s="141">
        <f>'Startovní listina'!E16</f>
        <v>1964</v>
      </c>
      <c r="H29" s="141" t="str">
        <f>'Startovní listina'!F16</f>
        <v>Activity Lanškroun</v>
      </c>
      <c r="I29" s="142">
        <v>0.10123842592592593</v>
      </c>
    </row>
    <row r="30" spans="1:9" ht="19.5" customHeight="1">
      <c r="A30" s="138">
        <f>IF('Výsledková listina'!D29&lt;&gt;"",A29+1,"")</f>
        <v>26</v>
      </c>
      <c r="B30" s="139">
        <v>5</v>
      </c>
      <c r="C30" s="140" t="s">
        <v>302</v>
      </c>
      <c r="D30" s="140">
        <f>'Startovní listina'!B17</f>
        <v>13</v>
      </c>
      <c r="E30" s="141" t="str">
        <f>'Startovní listina'!C17</f>
        <v>Lorenčík</v>
      </c>
      <c r="F30" s="141" t="str">
        <f>'Startovní listina'!D17</f>
        <v>Aleš</v>
      </c>
      <c r="G30" s="141">
        <f>'Startovní listina'!E17</f>
        <v>1973</v>
      </c>
      <c r="H30" s="141" t="str">
        <f>'Startovní listina'!F17</f>
        <v>Chrudim</v>
      </c>
      <c r="I30" s="142">
        <v>0.10168981481481482</v>
      </c>
    </row>
    <row r="31" spans="1:9" ht="19.5" customHeight="1">
      <c r="A31" s="138">
        <f>IF('Výsledková listina'!D30&lt;&gt;"",A30+1,"")</f>
        <v>27</v>
      </c>
      <c r="B31" s="139">
        <v>3</v>
      </c>
      <c r="C31" s="140" t="s">
        <v>308</v>
      </c>
      <c r="D31" s="140">
        <f>'Startovní listina'!B31</f>
        <v>27</v>
      </c>
      <c r="E31" s="141" t="str">
        <f>'Startovní listina'!C31</f>
        <v>Zouhar</v>
      </c>
      <c r="F31" s="141" t="str">
        <f>'Startovní listina'!D31</f>
        <v>Libor</v>
      </c>
      <c r="G31" s="141">
        <f>'Startovní listina'!E31</f>
        <v>1958</v>
      </c>
      <c r="H31" s="141" t="str">
        <f>'Startovní listina'!F31</f>
        <v>adidas Brno</v>
      </c>
      <c r="I31" s="142">
        <v>0.10175925925925926</v>
      </c>
    </row>
    <row r="32" spans="1:9" ht="19.5" customHeight="1">
      <c r="A32" s="138">
        <f>IF('Výsledková listina'!D31&lt;&gt;"",A31+1,"")</f>
        <v>28</v>
      </c>
      <c r="B32" s="139">
        <v>1</v>
      </c>
      <c r="C32" s="140" t="s">
        <v>310</v>
      </c>
      <c r="D32" s="140">
        <f>'Startovní listina'!B45</f>
        <v>41</v>
      </c>
      <c r="E32" s="141" t="str">
        <f>'Startovní listina'!C45</f>
        <v>Krcháková</v>
      </c>
      <c r="F32" s="141" t="str">
        <f>'Startovní listina'!D45</f>
        <v>Alena</v>
      </c>
      <c r="G32" s="141">
        <f>'Startovní listina'!E45</f>
        <v>1957</v>
      </c>
      <c r="H32" s="141" t="str">
        <f>'Startovní listina'!F45</f>
        <v>Moravská Slávia Brno</v>
      </c>
      <c r="I32" s="142">
        <v>0.1025</v>
      </c>
    </row>
    <row r="33" spans="1:9" ht="19.5" customHeight="1">
      <c r="A33" s="138">
        <f>IF('Výsledková listina'!D32&lt;&gt;"",A32+1,"")</f>
        <v>29</v>
      </c>
      <c r="B33" s="139">
        <v>7</v>
      </c>
      <c r="C33" s="140" t="s">
        <v>303</v>
      </c>
      <c r="D33" s="140">
        <f>'Startovní listina'!B90</f>
        <v>87</v>
      </c>
      <c r="E33" s="141" t="str">
        <f>'Startovní listina'!C90</f>
        <v>Řezníček</v>
      </c>
      <c r="F33" s="141" t="str">
        <f>'Startovní listina'!D90</f>
        <v>Roman</v>
      </c>
      <c r="G33" s="141">
        <f>'Startovní listina'!E90</f>
        <v>1977</v>
      </c>
      <c r="H33" s="141" t="str">
        <f>'Startovní listina'!F90</f>
        <v>Žďár nad Sázavou</v>
      </c>
      <c r="I33" s="142">
        <v>0.10266203703703704</v>
      </c>
    </row>
    <row r="34" spans="1:9" ht="19.5" customHeight="1">
      <c r="A34" s="138">
        <f>IF('Výsledková listina'!D33&lt;&gt;"",A33+1,"")</f>
        <v>30</v>
      </c>
      <c r="B34" s="139">
        <v>8</v>
      </c>
      <c r="C34" s="140" t="s">
        <v>303</v>
      </c>
      <c r="D34" s="140">
        <f>'Startovní listina'!B69</f>
        <v>65</v>
      </c>
      <c r="E34" s="141" t="str">
        <f>'Startovní listina'!C69</f>
        <v>Pokorný</v>
      </c>
      <c r="F34" s="141" t="str">
        <f>'Startovní listina'!D69</f>
        <v>Václav</v>
      </c>
      <c r="G34" s="141">
        <f>'Startovní listina'!E69</f>
        <v>1978</v>
      </c>
      <c r="H34" s="141" t="str">
        <f>'Startovní listina'!F69</f>
        <v>Brno</v>
      </c>
      <c r="I34" s="142">
        <v>0.1034837962962963</v>
      </c>
    </row>
    <row r="35" spans="1:9" ht="19.5" customHeight="1">
      <c r="A35" s="138">
        <f>IF('Výsledková listina'!D34&lt;&gt;"",A34+1,"")</f>
        <v>31</v>
      </c>
      <c r="B35" s="139">
        <v>1</v>
      </c>
      <c r="C35" s="140" t="s">
        <v>311</v>
      </c>
      <c r="D35" s="140">
        <f>'Startovní listina'!B50</f>
        <v>46</v>
      </c>
      <c r="E35" s="141" t="str">
        <f>'Startovní listina'!C50</f>
        <v>Kaše</v>
      </c>
      <c r="F35" s="141" t="str">
        <f>'Startovní listina'!D50</f>
        <v>Jaroslav</v>
      </c>
      <c r="G35" s="141">
        <f>'Startovní listina'!E50</f>
        <v>1953</v>
      </c>
      <c r="H35" s="141" t="str">
        <f>'Startovní listina'!F50</f>
        <v>Barnex Sport Brno</v>
      </c>
      <c r="I35" s="142">
        <v>0.10526620370370371</v>
      </c>
    </row>
    <row r="36" spans="1:9" ht="19.5" customHeight="1">
      <c r="A36" s="138">
        <f>IF('Výsledková listina'!D35&lt;&gt;"",A35+1,"")</f>
        <v>32</v>
      </c>
      <c r="B36" s="139">
        <v>4</v>
      </c>
      <c r="C36" s="140" t="s">
        <v>308</v>
      </c>
      <c r="D36" s="140">
        <f>'Startovní listina'!B7</f>
        <v>3</v>
      </c>
      <c r="E36" s="141" t="str">
        <f>'Startovní listina'!C7</f>
        <v>Nosek</v>
      </c>
      <c r="F36" s="141" t="str">
        <f>'Startovní listina'!D7</f>
        <v>Miroslav</v>
      </c>
      <c r="G36" s="141">
        <f>'Startovní listina'!E7</f>
        <v>1955</v>
      </c>
      <c r="H36" s="141" t="str">
        <f>'Startovní listina'!F7</f>
        <v>Moravská Slávia Brno</v>
      </c>
      <c r="I36" s="142">
        <v>0.10546296296296297</v>
      </c>
    </row>
    <row r="37" spans="1:9" ht="19.5" customHeight="1">
      <c r="A37" s="138">
        <f>IF('Výsledková listina'!D36&lt;&gt;"",A36+1,"")</f>
        <v>33</v>
      </c>
      <c r="B37" s="139">
        <v>9</v>
      </c>
      <c r="C37" s="140" t="s">
        <v>303</v>
      </c>
      <c r="D37" s="140">
        <f>'Startovní listina'!B43</f>
        <v>39</v>
      </c>
      <c r="E37" s="141" t="str">
        <f>'Startovní listina'!C43</f>
        <v>Coufal</v>
      </c>
      <c r="F37" s="141" t="str">
        <f>'Startovní listina'!D43</f>
        <v>Patrik</v>
      </c>
      <c r="G37" s="141">
        <f>'Startovní listina'!E43</f>
        <v>1975</v>
      </c>
      <c r="H37" s="141" t="str">
        <f>'Startovní listina'!F43</f>
        <v>Hospic Prachatice</v>
      </c>
      <c r="I37" s="142">
        <v>0.10560185185185185</v>
      </c>
    </row>
    <row r="38" spans="1:9" ht="19.5" customHeight="1">
      <c r="A38" s="138">
        <f>IF('Výsledková listina'!D37&lt;&gt;"",A37+1,"")</f>
        <v>34</v>
      </c>
      <c r="B38" s="139">
        <v>5</v>
      </c>
      <c r="C38" s="140" t="s">
        <v>305</v>
      </c>
      <c r="D38" s="140">
        <f>'Startovní listina'!B49</f>
        <v>45</v>
      </c>
      <c r="E38" s="141" t="str">
        <f>'Startovní listina'!C49</f>
        <v>Brtna</v>
      </c>
      <c r="F38" s="141" t="str">
        <f>'Startovní listina'!D49</f>
        <v>David</v>
      </c>
      <c r="G38" s="141">
        <f>'Startovní listina'!E49</f>
        <v>1982</v>
      </c>
      <c r="H38" s="141" t="str">
        <f>'Startovní listina'!F49</f>
        <v>Brno</v>
      </c>
      <c r="I38" s="142">
        <v>0.10761574074074075</v>
      </c>
    </row>
    <row r="39" spans="1:9" ht="19.5" customHeight="1">
      <c r="A39" s="138">
        <f>IF('Výsledková listina'!D38&lt;&gt;"",A38+1,"")</f>
        <v>35</v>
      </c>
      <c r="B39" s="139">
        <v>2</v>
      </c>
      <c r="C39" s="140" t="s">
        <v>311</v>
      </c>
      <c r="D39" s="140">
        <f>'Startovní listina'!B23</f>
        <v>19</v>
      </c>
      <c r="E39" s="141" t="str">
        <f>'Startovní listina'!C23</f>
        <v>Smola</v>
      </c>
      <c r="F39" s="141" t="str">
        <f>'Startovní listina'!D23</f>
        <v>Josef</v>
      </c>
      <c r="G39" s="141">
        <f>'Startovní listina'!E23</f>
        <v>1951</v>
      </c>
      <c r="H39" s="141" t="str">
        <f>'Startovní listina'!F23</f>
        <v>MK Seitl Ostrava</v>
      </c>
      <c r="I39" s="142">
        <v>0.10768518518518518</v>
      </c>
    </row>
    <row r="40" spans="1:9" ht="19.5" customHeight="1">
      <c r="A40" s="138">
        <f>IF('Výsledková listina'!D39&lt;&gt;"",A39+1,"")</f>
        <v>36</v>
      </c>
      <c r="B40" s="139">
        <v>6</v>
      </c>
      <c r="C40" s="140" t="s">
        <v>302</v>
      </c>
      <c r="D40" s="140">
        <f>'Startovní listina'!B22</f>
        <v>18</v>
      </c>
      <c r="E40" s="141" t="str">
        <f>'Startovní listina'!C22</f>
        <v>Kopečný</v>
      </c>
      <c r="F40" s="141" t="str">
        <f>'Startovní listina'!D22</f>
        <v>Dušan</v>
      </c>
      <c r="G40" s="141">
        <f>'Startovní listina'!E22</f>
        <v>1973</v>
      </c>
      <c r="H40" s="141" t="str">
        <f>'Startovní listina'!F22</f>
        <v>MK Prostějov</v>
      </c>
      <c r="I40" s="142">
        <v>0.10784722222222222</v>
      </c>
    </row>
    <row r="41" spans="1:9" ht="19.5" customHeight="1">
      <c r="A41" s="138">
        <f>IF('Výsledková listina'!D40&lt;&gt;"",A40+1,"")</f>
        <v>37</v>
      </c>
      <c r="B41" s="139">
        <v>6</v>
      </c>
      <c r="C41" s="140" t="s">
        <v>306</v>
      </c>
      <c r="D41" s="140">
        <f>'Startovní listina'!B44</f>
        <v>40</v>
      </c>
      <c r="E41" s="141" t="str">
        <f>'Startovní listina'!C44</f>
        <v>Nesporý</v>
      </c>
      <c r="F41" s="141" t="str">
        <f>'Startovní listina'!D44</f>
        <v>Hubert</v>
      </c>
      <c r="G41" s="141">
        <f>'Startovní listina'!E44</f>
        <v>1966</v>
      </c>
      <c r="H41" s="141" t="str">
        <f>'Startovní listina'!F44</f>
        <v>Jiskra Humpolec</v>
      </c>
      <c r="I41" s="142">
        <v>0.10832175925925926</v>
      </c>
    </row>
    <row r="42" spans="1:9" ht="19.5" customHeight="1">
      <c r="A42" s="138">
        <f>IF('Výsledková listina'!D41&lt;&gt;"",A41+1,"")</f>
        <v>38</v>
      </c>
      <c r="B42" s="139">
        <v>10</v>
      </c>
      <c r="C42" s="140" t="s">
        <v>303</v>
      </c>
      <c r="D42" s="140">
        <f>'Startovní listina'!B68</f>
        <v>64</v>
      </c>
      <c r="E42" s="141" t="str">
        <f>'Startovní listina'!C68</f>
        <v>Čech</v>
      </c>
      <c r="F42" s="141" t="str">
        <f>'Startovní listina'!D68</f>
        <v>Martin</v>
      </c>
      <c r="G42" s="141">
        <f>'Startovní listina'!E68</f>
        <v>1978</v>
      </c>
      <c r="H42" s="141" t="str">
        <f>'Startovní listina'!F68</f>
        <v>Farma Jiřího Chrásta - SK Veselí</v>
      </c>
      <c r="I42" s="142">
        <v>0.10898148148148147</v>
      </c>
    </row>
    <row r="43" spans="1:9" ht="19.5" customHeight="1">
      <c r="A43" s="138">
        <f>IF('Výsledková listina'!D42&lt;&gt;"",A42+1,"")</f>
        <v>39</v>
      </c>
      <c r="B43" s="139">
        <v>1</v>
      </c>
      <c r="C43" s="140" t="s">
        <v>312</v>
      </c>
      <c r="D43" s="140">
        <f>'Startovní listina'!B48</f>
        <v>44</v>
      </c>
      <c r="E43" s="141" t="str">
        <f>'Startovní listina'!C48</f>
        <v>Bódivá</v>
      </c>
      <c r="F43" s="141" t="str">
        <f>'Startovní listina'!D48</f>
        <v>Adéla</v>
      </c>
      <c r="G43" s="141">
        <f>'Startovní listina'!E48</f>
        <v>1976</v>
      </c>
      <c r="H43" s="141" t="str">
        <f>'Startovní listina'!F48</f>
        <v>Brno</v>
      </c>
      <c r="I43" s="142">
        <v>0.10940972222222223</v>
      </c>
    </row>
    <row r="44" spans="1:9" ht="19.5" customHeight="1">
      <c r="A44" s="138">
        <f>IF('Výsledková listina'!D43&lt;&gt;"",A43+1,"")</f>
        <v>40</v>
      </c>
      <c r="B44" s="139">
        <v>3</v>
      </c>
      <c r="C44" s="140" t="s">
        <v>311</v>
      </c>
      <c r="D44" s="140">
        <f>'Startovní listina'!B52</f>
        <v>48</v>
      </c>
      <c r="E44" s="141" t="str">
        <f>'Startovní listina'!C52</f>
        <v>Mareš</v>
      </c>
      <c r="F44" s="141" t="str">
        <f>'Startovní listina'!D52</f>
        <v>Bohumil</v>
      </c>
      <c r="G44" s="141">
        <f>'Startovní listina'!E52</f>
        <v>1951</v>
      </c>
      <c r="H44" s="141" t="str">
        <f>'Startovní listina'!F52</f>
        <v>LEAR Brno</v>
      </c>
      <c r="I44" s="142">
        <v>0.1097337962962963</v>
      </c>
    </row>
    <row r="45" spans="1:9" ht="19.5" customHeight="1">
      <c r="A45" s="138">
        <f>IF('Výsledková listina'!D44&lt;&gt;"",A44+1,"")</f>
        <v>41</v>
      </c>
      <c r="B45" s="139">
        <v>7</v>
      </c>
      <c r="C45" s="140" t="s">
        <v>306</v>
      </c>
      <c r="D45" s="140">
        <f>'Startovní listina'!B36</f>
        <v>32</v>
      </c>
      <c r="E45" s="141" t="str">
        <f>'Startovní listina'!C36</f>
        <v>Provazník</v>
      </c>
      <c r="F45" s="141" t="str">
        <f>'Startovní listina'!D36</f>
        <v>Milan</v>
      </c>
      <c r="G45" s="141">
        <f>'Startovní listina'!E36</f>
        <v>1966</v>
      </c>
      <c r="H45" s="141" t="str">
        <f>'Startovní listina'!F36</f>
        <v>Polička</v>
      </c>
      <c r="I45" s="142">
        <v>0.11030092592592593</v>
      </c>
    </row>
    <row r="46" spans="1:9" ht="19.5" customHeight="1">
      <c r="A46" s="138">
        <f>IF('Výsledková listina'!D45&lt;&gt;"",A45+1,"")</f>
        <v>42</v>
      </c>
      <c r="B46" s="139">
        <v>11</v>
      </c>
      <c r="C46" s="140" t="s">
        <v>303</v>
      </c>
      <c r="D46" s="140">
        <f>'Startovní listina'!B74</f>
        <v>70</v>
      </c>
      <c r="E46" s="141" t="str">
        <f>'Startovní listina'!C74</f>
        <v>Polánka</v>
      </c>
      <c r="F46" s="141" t="str">
        <f>'Startovní listina'!D74</f>
        <v>Petr</v>
      </c>
      <c r="G46" s="141">
        <f>'Startovní listina'!E74</f>
        <v>1975</v>
      </c>
      <c r="H46" s="141" t="str">
        <f>'Startovní listina'!F74</f>
        <v>Chlum</v>
      </c>
      <c r="I46" s="142">
        <v>0.11033564814814815</v>
      </c>
    </row>
    <row r="47" spans="1:9" ht="19.5" customHeight="1">
      <c r="A47" s="138">
        <f>IF('Výsledková listina'!D46&lt;&gt;"",A46+1,"")</f>
        <v>43</v>
      </c>
      <c r="B47" s="139">
        <v>6</v>
      </c>
      <c r="C47" s="140" t="s">
        <v>305</v>
      </c>
      <c r="D47" s="140">
        <f>'Startovní listina'!B62</f>
        <v>58</v>
      </c>
      <c r="E47" s="141" t="str">
        <f>'Startovní listina'!C62</f>
        <v>Veškrna</v>
      </c>
      <c r="F47" s="141" t="str">
        <f>'Startovní listina'!D62</f>
        <v>Ivan</v>
      </c>
      <c r="G47" s="141">
        <f>'Startovní listina'!E62</f>
        <v>1983</v>
      </c>
      <c r="H47" s="141" t="str">
        <f>'Startovní listina'!F62</f>
        <v>Brno</v>
      </c>
      <c r="I47" s="142">
        <v>0.11061342592592593</v>
      </c>
    </row>
    <row r="48" spans="1:9" ht="19.5" customHeight="1">
      <c r="A48" s="138">
        <f>IF('Výsledková listina'!D47&lt;&gt;"",A47+1,"")</f>
        <v>44</v>
      </c>
      <c r="B48" s="139">
        <v>1</v>
      </c>
      <c r="C48" s="140" t="s">
        <v>313</v>
      </c>
      <c r="D48" s="140">
        <f>'Startovní listina'!B61</f>
        <v>57</v>
      </c>
      <c r="E48" s="141" t="str">
        <f>'Startovní listina'!C61</f>
        <v>Procházková</v>
      </c>
      <c r="F48" s="141" t="str">
        <f>'Startovní listina'!D61</f>
        <v>Tereza</v>
      </c>
      <c r="G48" s="141">
        <f>'Startovní listina'!E61</f>
        <v>1990</v>
      </c>
      <c r="H48" s="141" t="str">
        <f>'Startovní listina'!F61</f>
        <v>Ořechov</v>
      </c>
      <c r="I48" s="142">
        <v>0.11061342592592593</v>
      </c>
    </row>
    <row r="49" spans="1:9" ht="19.5" customHeight="1">
      <c r="A49" s="138">
        <f>IF('Výsledková listina'!D48&lt;&gt;"",A48+1,"")</f>
        <v>45</v>
      </c>
      <c r="B49" s="139">
        <v>4</v>
      </c>
      <c r="C49" s="140" t="s">
        <v>311</v>
      </c>
      <c r="D49" s="140">
        <f>'Startovní listina'!B24</f>
        <v>20</v>
      </c>
      <c r="E49" s="141" t="str">
        <f>'Startovní listina'!C24</f>
        <v>Chromý</v>
      </c>
      <c r="F49" s="141" t="str">
        <f>'Startovní listina'!D24</f>
        <v>Bořivoj</v>
      </c>
      <c r="G49" s="141">
        <f>'Startovní listina'!E24</f>
        <v>1953</v>
      </c>
      <c r="H49" s="141" t="str">
        <f>'Startovní listina'!F24</f>
        <v>Tišnov</v>
      </c>
      <c r="I49" s="142">
        <v>0.1108912037037037</v>
      </c>
    </row>
    <row r="50" spans="1:9" ht="19.5" customHeight="1">
      <c r="A50" s="138">
        <f>IF('Výsledková listina'!D49&lt;&gt;"",A49+1,"")</f>
        <v>46</v>
      </c>
      <c r="B50" s="139">
        <v>2</v>
      </c>
      <c r="C50" s="140" t="s">
        <v>312</v>
      </c>
      <c r="D50" s="140">
        <f>'Startovní listina'!B80</f>
        <v>76</v>
      </c>
      <c r="E50" s="141" t="str">
        <f>'Startovní listina'!C80</f>
        <v>Všetečková</v>
      </c>
      <c r="F50" s="141" t="str">
        <f>'Startovní listina'!D80</f>
        <v>Pavla</v>
      </c>
      <c r="G50" s="141">
        <f>'Startovní listina'!E80</f>
        <v>1975</v>
      </c>
      <c r="H50" s="141" t="str">
        <f>'Startovní listina'!F80</f>
        <v>Klub Motor Journal Brno</v>
      </c>
      <c r="I50" s="142">
        <v>0.11203703703703705</v>
      </c>
    </row>
    <row r="51" spans="1:9" ht="19.5" customHeight="1">
      <c r="A51" s="138">
        <f>IF('Výsledková listina'!D50&lt;&gt;"",A50+1,"")</f>
        <v>47</v>
      </c>
      <c r="B51" s="139">
        <v>7</v>
      </c>
      <c r="C51" s="140" t="s">
        <v>305</v>
      </c>
      <c r="D51" s="140">
        <f>'Startovní listina'!B25</f>
        <v>21</v>
      </c>
      <c r="E51" s="141" t="str">
        <f>'Startovní listina'!C25</f>
        <v>Pozler</v>
      </c>
      <c r="F51" s="141" t="str">
        <f>'Startovní listina'!D25</f>
        <v>Jiří</v>
      </c>
      <c r="G51" s="141">
        <f>'Startovní listina'!E25</f>
        <v>1983</v>
      </c>
      <c r="H51" s="141" t="str">
        <f>'Startovní listina'!F25</f>
        <v>Hradec Králové</v>
      </c>
      <c r="I51" s="142">
        <v>0.11251157407407408</v>
      </c>
    </row>
    <row r="52" spans="1:9" ht="19.5" customHeight="1">
      <c r="A52" s="138">
        <f>IF('Výsledková listina'!D51&lt;&gt;"",A51+1,"")</f>
        <v>48</v>
      </c>
      <c r="B52" s="139">
        <v>3</v>
      </c>
      <c r="C52" s="140" t="s">
        <v>304</v>
      </c>
      <c r="D52" s="140">
        <f>'Startovní listina'!B42</f>
        <v>38</v>
      </c>
      <c r="E52" s="141" t="str">
        <f>'Startovní listina'!C42</f>
        <v>Měřínský</v>
      </c>
      <c r="F52" s="141" t="str">
        <f>'Startovní listina'!D42</f>
        <v>Jaroslav</v>
      </c>
      <c r="G52" s="141">
        <f>'Startovní listina'!E42</f>
        <v>1961</v>
      </c>
      <c r="H52" s="141" t="str">
        <f>'Startovní listina'!F42</f>
        <v>AK Perná</v>
      </c>
      <c r="I52" s="142">
        <v>0.11273148148148149</v>
      </c>
    </row>
    <row r="53" spans="1:9" ht="19.5" customHeight="1">
      <c r="A53" s="138">
        <f>IF('Výsledková listina'!D52&lt;&gt;"",A52+1,"")</f>
        <v>49</v>
      </c>
      <c r="B53" s="139">
        <v>12</v>
      </c>
      <c r="C53" s="140" t="s">
        <v>303</v>
      </c>
      <c r="D53" s="140">
        <f>'Startovní listina'!B66</f>
        <v>62</v>
      </c>
      <c r="E53" s="141" t="str">
        <f>'Startovní listina'!C66</f>
        <v>Stejskal</v>
      </c>
      <c r="F53" s="141" t="str">
        <f>'Startovní listina'!D66</f>
        <v>Petr</v>
      </c>
      <c r="G53" s="141">
        <f>'Startovní listina'!E66</f>
        <v>1976</v>
      </c>
      <c r="H53" s="141" t="str">
        <f>'Startovní listina'!F66</f>
        <v>Farma Jiřího Chrásta - SK Veselí</v>
      </c>
      <c r="I53" s="142">
        <v>0.11282407407407408</v>
      </c>
    </row>
    <row r="54" spans="1:9" ht="19.5" customHeight="1">
      <c r="A54" s="138">
        <f>IF('Výsledková listina'!D53&lt;&gt;"",A53+1,"")</f>
        <v>50</v>
      </c>
      <c r="B54" s="139">
        <v>8</v>
      </c>
      <c r="C54" s="140" t="s">
        <v>305</v>
      </c>
      <c r="D54" s="140">
        <f>'Startovní listina'!B89</f>
        <v>85</v>
      </c>
      <c r="E54" s="141" t="str">
        <f>'Startovní listina'!C89</f>
        <v>Kalich</v>
      </c>
      <c r="F54" s="141" t="str">
        <f>'Startovní listina'!D89</f>
        <v>Radim</v>
      </c>
      <c r="G54" s="141">
        <f>'Startovní listina'!E89</f>
        <v>1985</v>
      </c>
      <c r="H54" s="141" t="str">
        <f>'Startovní listina'!F89</f>
        <v>RMP Team Odranec</v>
      </c>
      <c r="I54" s="142">
        <v>0.11348379629629629</v>
      </c>
    </row>
    <row r="55" spans="1:9" ht="19.5" customHeight="1">
      <c r="A55" s="138">
        <f>IF('Výsledková listina'!D54&lt;&gt;"",A54+1,"")</f>
        <v>51</v>
      </c>
      <c r="B55" s="139">
        <v>4</v>
      </c>
      <c r="C55" s="140" t="s">
        <v>304</v>
      </c>
      <c r="D55" s="140">
        <f>'Startovní listina'!B30</f>
        <v>26</v>
      </c>
      <c r="E55" s="141" t="str">
        <f>'Startovní listina'!C30</f>
        <v>Kučínský</v>
      </c>
      <c r="F55" s="141" t="str">
        <f>'Startovní listina'!D30</f>
        <v>Pavel</v>
      </c>
      <c r="G55" s="141">
        <f>'Startovní listina'!E30</f>
        <v>1959</v>
      </c>
      <c r="H55" s="141" t="str">
        <f>'Startovní listina'!F30</f>
        <v>Brno</v>
      </c>
      <c r="I55" s="142">
        <v>0.1137962962962963</v>
      </c>
    </row>
    <row r="56" spans="1:9" ht="19.5" customHeight="1">
      <c r="A56" s="138">
        <f>IF('Výsledková listina'!D55&lt;&gt;"",A55+1,"")</f>
        <v>52</v>
      </c>
      <c r="B56" s="139">
        <v>1</v>
      </c>
      <c r="C56" s="140" t="s">
        <v>314</v>
      </c>
      <c r="D56" s="140">
        <f>'Startovní listina'!B5</f>
        <v>1</v>
      </c>
      <c r="E56" s="141" t="str">
        <f>'Startovní listina'!C5</f>
        <v>Procházka</v>
      </c>
      <c r="F56" s="141" t="str">
        <f>'Startovní listina'!D5</f>
        <v>Václav</v>
      </c>
      <c r="G56" s="141">
        <f>'Startovní listina'!E5</f>
        <v>1945</v>
      </c>
      <c r="H56" s="141" t="str">
        <f>'Startovní listina'!F5</f>
        <v>MK Seitl Ostrava</v>
      </c>
      <c r="I56" s="142">
        <v>0.11428240740740742</v>
      </c>
    </row>
    <row r="57" spans="1:9" ht="19.5" customHeight="1">
      <c r="A57" s="138">
        <f>IF('Výsledková listina'!D56&lt;&gt;"",A56+1,"")</f>
        <v>53</v>
      </c>
      <c r="B57" s="139">
        <v>5</v>
      </c>
      <c r="C57" s="140" t="s">
        <v>308</v>
      </c>
      <c r="D57" s="140">
        <f>'Startovní listina'!B96</f>
        <v>93</v>
      </c>
      <c r="E57" s="141" t="str">
        <f>'Startovní listina'!C96</f>
        <v>Sedláček</v>
      </c>
      <c r="F57" s="141" t="str">
        <f>'Startovní listina'!D96</f>
        <v>Svatopluk</v>
      </c>
      <c r="G57" s="141">
        <f>'Startovní listina'!E96</f>
        <v>1957</v>
      </c>
      <c r="H57" s="141" t="str">
        <f>'Startovní listina'!F96</f>
        <v>Moravská Slávia Brno</v>
      </c>
      <c r="I57" s="142">
        <v>0.11491898148148148</v>
      </c>
    </row>
    <row r="58" spans="1:9" ht="19.5" customHeight="1">
      <c r="A58" s="138">
        <f>IF('Výsledková listina'!D57&lt;&gt;"",A57+1,"")</f>
        <v>54</v>
      </c>
      <c r="B58" s="139">
        <v>6</v>
      </c>
      <c r="C58" s="140" t="s">
        <v>308</v>
      </c>
      <c r="D58" s="140">
        <f>'Startovní listina'!B11</f>
        <v>7</v>
      </c>
      <c r="E58" s="141" t="str">
        <f>'Startovní listina'!C11</f>
        <v>Češner</v>
      </c>
      <c r="F58" s="141" t="str">
        <f>'Startovní listina'!D11</f>
        <v>Vladimír</v>
      </c>
      <c r="G58" s="141">
        <f>'Startovní listina'!E11</f>
        <v>1958</v>
      </c>
      <c r="H58" s="141" t="str">
        <f>'Startovní listina'!F11</f>
        <v>PSK Union Praha</v>
      </c>
      <c r="I58" s="142">
        <v>0.11508101851851853</v>
      </c>
    </row>
    <row r="59" spans="1:9" ht="19.5" customHeight="1">
      <c r="A59" s="138">
        <f>IF('Výsledková listina'!D58&lt;&gt;"",A58+1,"")</f>
        <v>55</v>
      </c>
      <c r="B59" s="139">
        <v>7</v>
      </c>
      <c r="C59" s="140" t="s">
        <v>308</v>
      </c>
      <c r="D59" s="140">
        <f>'Startovní listina'!B38</f>
        <v>34</v>
      </c>
      <c r="E59" s="141" t="str">
        <f>'Startovní listina'!C38</f>
        <v>Suchý</v>
      </c>
      <c r="F59" s="141" t="str">
        <f>'Startovní listina'!D38</f>
        <v>Karel</v>
      </c>
      <c r="G59" s="141">
        <f>'Startovní listina'!E38</f>
        <v>1956</v>
      </c>
      <c r="H59" s="141" t="str">
        <f>'Startovní listina'!F38</f>
        <v>Náměšť nad Oslavou</v>
      </c>
      <c r="I59" s="142">
        <v>0.1164236111111111</v>
      </c>
    </row>
    <row r="60" spans="1:9" ht="19.5" customHeight="1">
      <c r="A60" s="138">
        <f>IF('Výsledková listina'!D59&lt;&gt;"",A59+1,"")</f>
        <v>56</v>
      </c>
      <c r="B60" s="139">
        <v>3</v>
      </c>
      <c r="C60" s="140" t="s">
        <v>312</v>
      </c>
      <c r="D60" s="140">
        <f>'Startovní listina'!B18</f>
        <v>14</v>
      </c>
      <c r="E60" s="141" t="str">
        <f>'Startovní listina'!C18</f>
        <v>Komárková</v>
      </c>
      <c r="F60" s="141" t="str">
        <f>'Startovní listina'!D18</f>
        <v>Zdena</v>
      </c>
      <c r="G60" s="141">
        <f>'Startovní listina'!E18</f>
        <v>1974</v>
      </c>
      <c r="H60" s="141" t="str">
        <f>'Startovní listina'!F18</f>
        <v>SDH Bolešín</v>
      </c>
      <c r="I60" s="142">
        <v>0.11646990740740741</v>
      </c>
    </row>
    <row r="61" spans="1:9" ht="19.5" customHeight="1">
      <c r="A61" s="138">
        <f>IF('Výsledková listina'!D60&lt;&gt;"",A60+1,"")</f>
        <v>57</v>
      </c>
      <c r="B61" s="139">
        <v>8</v>
      </c>
      <c r="C61" s="140" t="s">
        <v>306</v>
      </c>
      <c r="D61" s="140">
        <f>'Startovní listina'!B60</f>
        <v>56</v>
      </c>
      <c r="E61" s="141" t="str">
        <f>'Startovní listina'!C60</f>
        <v>Novotný</v>
      </c>
      <c r="F61" s="141" t="str">
        <f>'Startovní listina'!D60</f>
        <v>Petr</v>
      </c>
      <c r="G61" s="141">
        <f>'Startovní listina'!E60</f>
        <v>1965</v>
      </c>
      <c r="H61" s="141" t="str">
        <f>'Startovní listina'!F60</f>
        <v>Kuřim</v>
      </c>
      <c r="I61" s="142">
        <v>0.11809027777777777</v>
      </c>
    </row>
    <row r="62" spans="1:9" ht="19.5" customHeight="1">
      <c r="A62" s="138">
        <f>IF('Výsledková listina'!D61&lt;&gt;"",A61+1,"")</f>
        <v>58</v>
      </c>
      <c r="B62" s="139">
        <v>7</v>
      </c>
      <c r="C62" s="140" t="s">
        <v>302</v>
      </c>
      <c r="D62" s="140">
        <f>'Startovní listina'!B9</f>
        <v>5</v>
      </c>
      <c r="E62" s="141" t="str">
        <f>'Startovní listina'!C9</f>
        <v>Hamerský</v>
      </c>
      <c r="F62" s="141" t="str">
        <f>'Startovní listina'!D9</f>
        <v>Kamil</v>
      </c>
      <c r="G62" s="141">
        <f>'Startovní listina'!E9</f>
        <v>1972</v>
      </c>
      <c r="H62" s="141" t="str">
        <f>'Startovní listina'!F9</f>
        <v>Jiskra Vír</v>
      </c>
      <c r="I62" s="142">
        <v>0.11939814814814814</v>
      </c>
    </row>
    <row r="63" spans="1:9" ht="19.5" customHeight="1">
      <c r="A63" s="138">
        <f>IF('Výsledková listina'!D62&lt;&gt;"",A62+1,"")</f>
        <v>59</v>
      </c>
      <c r="B63" s="139">
        <v>9</v>
      </c>
      <c r="C63" s="140" t="s">
        <v>305</v>
      </c>
      <c r="D63" s="140">
        <f>'Startovní listina'!B84</f>
        <v>80</v>
      </c>
      <c r="E63" s="141" t="str">
        <f>'Startovní listina'!C84</f>
        <v>Koutský</v>
      </c>
      <c r="F63" s="141" t="str">
        <f>'Startovní listina'!D84</f>
        <v>Tomáš</v>
      </c>
      <c r="G63" s="141">
        <f>'Startovní listina'!E84</f>
        <v>1987</v>
      </c>
      <c r="H63" s="141" t="str">
        <f>'Startovní listina'!F84</f>
        <v>HO Vír</v>
      </c>
      <c r="I63" s="142">
        <v>0.1196412037037037</v>
      </c>
    </row>
    <row r="64" spans="1:9" ht="19.5" customHeight="1">
      <c r="A64" s="138">
        <f>IF('Výsledková listina'!D63&lt;&gt;"",A63+1,"")</f>
        <v>60</v>
      </c>
      <c r="B64" s="139">
        <v>5</v>
      </c>
      <c r="C64" s="140" t="s">
        <v>311</v>
      </c>
      <c r="D64" s="140">
        <f>'Startovní listina'!B57</f>
        <v>53</v>
      </c>
      <c r="E64" s="141" t="str">
        <f>'Startovní listina'!C57</f>
        <v>Štekauer</v>
      </c>
      <c r="F64" s="141" t="str">
        <f>'Startovní listina'!D57</f>
        <v>Ján</v>
      </c>
      <c r="G64" s="141">
        <f>'Startovní listina'!E57</f>
        <v>1949</v>
      </c>
      <c r="H64" s="141" t="str">
        <f>'Startovní listina'!F57</f>
        <v>BBS Bratislava</v>
      </c>
      <c r="I64" s="142">
        <v>0.12082175925925925</v>
      </c>
    </row>
    <row r="65" spans="1:9" ht="19.5" customHeight="1">
      <c r="A65" s="138">
        <f>IF('Výsledková listina'!D64&lt;&gt;"",A64+1,"")</f>
        <v>61</v>
      </c>
      <c r="B65" s="139">
        <v>9</v>
      </c>
      <c r="C65" s="140" t="s">
        <v>306</v>
      </c>
      <c r="D65" s="140">
        <f>'Startovní listina'!B8</f>
        <v>4</v>
      </c>
      <c r="E65" s="141" t="str">
        <f>'Startovní listina'!C8</f>
        <v>Kubík</v>
      </c>
      <c r="F65" s="141" t="str">
        <f>'Startovní listina'!D8</f>
        <v>Mirko</v>
      </c>
      <c r="G65" s="141">
        <f>'Startovní listina'!E8</f>
        <v>1967</v>
      </c>
      <c r="H65" s="141" t="str">
        <f>'Startovní listina'!F8</f>
        <v>Jinačovice</v>
      </c>
      <c r="I65" s="142">
        <v>0.12332175925925926</v>
      </c>
    </row>
    <row r="66" spans="1:9" ht="19.5" customHeight="1">
      <c r="A66" s="138">
        <f>IF('Výsledková listina'!D65&lt;&gt;"",A65+1,"")</f>
        <v>62</v>
      </c>
      <c r="B66" s="139">
        <v>8</v>
      </c>
      <c r="C66" s="140" t="s">
        <v>302</v>
      </c>
      <c r="D66" s="140">
        <f>'Startovní listina'!B93</f>
        <v>90</v>
      </c>
      <c r="E66" s="141" t="str">
        <f>'Startovní listina'!C93</f>
        <v>Strakoš</v>
      </c>
      <c r="F66" s="141" t="str">
        <f>'Startovní listina'!D93</f>
        <v>Vilém</v>
      </c>
      <c r="G66" s="141">
        <f>'Startovní listina'!E93</f>
        <v>1969</v>
      </c>
      <c r="H66" s="141" t="str">
        <f>'Startovní listina'!F93</f>
        <v>SK FUGA Kuřim</v>
      </c>
      <c r="I66" s="142">
        <v>0.12471064814814814</v>
      </c>
    </row>
    <row r="67" spans="1:9" ht="19.5" customHeight="1">
      <c r="A67" s="138">
        <f>IF('Výsledková listina'!D66&lt;&gt;"",A66+1,"")</f>
        <v>63</v>
      </c>
      <c r="B67" s="139">
        <v>2</v>
      </c>
      <c r="C67" s="140" t="s">
        <v>314</v>
      </c>
      <c r="D67" s="140">
        <f>'Startovní listina'!B6</f>
        <v>2</v>
      </c>
      <c r="E67" s="141" t="str">
        <f>'Startovní listina'!C6</f>
        <v>Bednařík</v>
      </c>
      <c r="F67" s="141" t="str">
        <f>'Startovní listina'!D6</f>
        <v>Jiří</v>
      </c>
      <c r="G67" s="141">
        <f>'Startovní listina'!E6</f>
        <v>1945</v>
      </c>
      <c r="H67" s="141" t="str">
        <f>'Startovní listina'!F6</f>
        <v>AKEZ Kopřivnice</v>
      </c>
      <c r="I67" s="142">
        <v>0.1250462962962963</v>
      </c>
    </row>
    <row r="68" spans="1:9" ht="19.5" customHeight="1">
      <c r="A68" s="138">
        <f>IF('Výsledková listina'!D67&lt;&gt;"",A67+1,"")</f>
        <v>64</v>
      </c>
      <c r="B68" s="139">
        <v>1</v>
      </c>
      <c r="C68" s="140" t="s">
        <v>315</v>
      </c>
      <c r="D68" s="140">
        <f>'Startovní listina'!B58</f>
        <v>54</v>
      </c>
      <c r="E68" s="141" t="str">
        <f>'Startovní listina'!C58</f>
        <v>Köplinger</v>
      </c>
      <c r="F68" s="141" t="str">
        <f>'Startovní listina'!D58</f>
        <v>Erich</v>
      </c>
      <c r="G68" s="141">
        <f>'Startovní listina'!E58</f>
        <v>1940</v>
      </c>
      <c r="H68" s="141" t="str">
        <f>'Startovní listina'!F58</f>
        <v>BBS Bratislava</v>
      </c>
      <c r="I68" s="142">
        <v>0.1250925925925926</v>
      </c>
    </row>
    <row r="69" spans="1:9" ht="19.5" customHeight="1">
      <c r="A69" s="138">
        <f>IF('Výsledková listina'!D68&lt;&gt;"",A68+1,"")</f>
        <v>65</v>
      </c>
      <c r="B69" s="139">
        <v>10</v>
      </c>
      <c r="C69" s="140" t="s">
        <v>305</v>
      </c>
      <c r="D69" s="140">
        <f>'Startovní listina'!B83</f>
        <v>79</v>
      </c>
      <c r="E69" s="141" t="str">
        <f>'Startovní listina'!C83</f>
        <v>Pivec</v>
      </c>
      <c r="F69" s="141" t="str">
        <f>'Startovní listina'!D83</f>
        <v>Jan</v>
      </c>
      <c r="G69" s="141">
        <f>'Startovní listina'!E83</f>
        <v>1981</v>
      </c>
      <c r="H69" s="141" t="str">
        <f>'Startovní listina'!F83</f>
        <v>Brno</v>
      </c>
      <c r="I69" s="142">
        <v>0.12758101851851852</v>
      </c>
    </row>
    <row r="70" spans="1:9" ht="19.5" customHeight="1">
      <c r="A70" s="138">
        <f>IF('Výsledková listina'!D69&lt;&gt;"",A69+1,"")</f>
        <v>66</v>
      </c>
      <c r="B70" s="139">
        <v>11</v>
      </c>
      <c r="C70" s="140" t="s">
        <v>305</v>
      </c>
      <c r="D70" s="140">
        <f>'Startovní listina'!B15</f>
        <v>11</v>
      </c>
      <c r="E70" s="141" t="str">
        <f>'Startovní listina'!C15</f>
        <v>Kubík</v>
      </c>
      <c r="F70" s="141" t="str">
        <f>'Startovní listina'!D15</f>
        <v>Oldřich</v>
      </c>
      <c r="G70" s="141">
        <f>'Startovní listina'!E15</f>
        <v>1981</v>
      </c>
      <c r="H70" s="141" t="str">
        <f>'Startovní listina'!F15</f>
        <v>Jiskra Vír</v>
      </c>
      <c r="I70" s="142">
        <v>0.13118055555555555</v>
      </c>
    </row>
    <row r="71" spans="1:9" ht="19.5" customHeight="1">
      <c r="A71" s="138">
        <f>IF('Výsledková listina'!D70&lt;&gt;"",A70+1,"")</f>
        <v>67</v>
      </c>
      <c r="B71" s="139">
        <v>6</v>
      </c>
      <c r="C71" s="140" t="s">
        <v>311</v>
      </c>
      <c r="D71" s="140">
        <f>'Startovní listina'!B76</f>
        <v>72</v>
      </c>
      <c r="E71" s="141" t="str">
        <f>'Startovní listina'!C76</f>
        <v>Nekuža</v>
      </c>
      <c r="F71" s="141" t="str">
        <f>'Startovní listina'!D76</f>
        <v>Jiří</v>
      </c>
      <c r="G71" s="141">
        <f>'Startovní listina'!E76</f>
        <v>1951</v>
      </c>
      <c r="H71" s="141" t="str">
        <f>'Startovní listina'!F76</f>
        <v>Kašpar Ostrava</v>
      </c>
      <c r="I71" s="142">
        <v>0.1324537037037037</v>
      </c>
    </row>
    <row r="72" spans="1:9" ht="19.5" customHeight="1">
      <c r="A72" s="138">
        <f>IF('Výsledková listina'!D71&lt;&gt;"",A71+1,"")</f>
        <v>68</v>
      </c>
      <c r="B72" s="139">
        <v>2</v>
      </c>
      <c r="C72" s="140" t="s">
        <v>313</v>
      </c>
      <c r="D72" s="140">
        <f>'Startovní listina'!B40</f>
        <v>36</v>
      </c>
      <c r="E72" s="141" t="str">
        <f>'Startovní listina'!C40</f>
        <v>Szüczová</v>
      </c>
      <c r="F72" s="141" t="str">
        <f>'Startovní listina'!D40</f>
        <v>Monika</v>
      </c>
      <c r="G72" s="141">
        <f>'Startovní listina'!E40</f>
        <v>1979</v>
      </c>
      <c r="H72" s="141" t="str">
        <f>'Startovní listina'!F40</f>
        <v>Brno (Slovenská republika)</v>
      </c>
      <c r="I72" s="142">
        <v>0.1327662037037037</v>
      </c>
    </row>
    <row r="73" spans="1:9" ht="19.5" customHeight="1">
      <c r="A73" s="138">
        <f>IF('Výsledková listina'!D72&lt;&gt;"",A72+1,"")</f>
        <v>69</v>
      </c>
      <c r="B73" s="139">
        <v>13</v>
      </c>
      <c r="C73" s="140" t="s">
        <v>303</v>
      </c>
      <c r="D73" s="140">
        <f>'Startovní listina'!B67</f>
        <v>63</v>
      </c>
      <c r="E73" s="141" t="str">
        <f>'Startovní listina'!C67</f>
        <v>Čech</v>
      </c>
      <c r="F73" s="141" t="str">
        <f>'Startovní listina'!D67</f>
        <v>Aleš</v>
      </c>
      <c r="G73" s="141">
        <f>'Startovní listina'!E67</f>
        <v>1976</v>
      </c>
      <c r="H73" s="141" t="str">
        <f>'Startovní listina'!F67</f>
        <v>Farma Jiřího Chrásta - SK Veselí</v>
      </c>
      <c r="I73" s="142">
        <v>0.1336111111111111</v>
      </c>
    </row>
    <row r="74" spans="1:9" ht="19.5" customHeight="1">
      <c r="A74" s="138">
        <f>IF('Výsledková listina'!D73&lt;&gt;"",A73+1,"")</f>
        <v>70</v>
      </c>
      <c r="B74" s="139">
        <v>5</v>
      </c>
      <c r="C74" s="140" t="s">
        <v>304</v>
      </c>
      <c r="D74" s="140">
        <f>'Startovní listina'!B82</f>
        <v>78</v>
      </c>
      <c r="E74" s="141" t="str">
        <f>'Startovní listina'!C82</f>
        <v>Bečička</v>
      </c>
      <c r="F74" s="141" t="str">
        <f>'Startovní listina'!D82</f>
        <v>Petr</v>
      </c>
      <c r="G74" s="141">
        <f>'Startovní listina'!E82</f>
        <v>1960</v>
      </c>
      <c r="H74" s="141" t="str">
        <f>'Startovní listina'!F82</f>
        <v>Brno</v>
      </c>
      <c r="I74" s="142">
        <v>0.1337962962962963</v>
      </c>
    </row>
    <row r="75" spans="1:9" ht="19.5" customHeight="1">
      <c r="A75" s="138">
        <f>IF('Výsledková listina'!D74&lt;&gt;"",A74+1,"")</f>
        <v>71</v>
      </c>
      <c r="B75" s="139">
        <v>3</v>
      </c>
      <c r="C75" s="140" t="s">
        <v>314</v>
      </c>
      <c r="D75" s="140">
        <f>'Startovní listina'!B28</f>
        <v>24</v>
      </c>
      <c r="E75" s="141" t="str">
        <f>'Startovní listina'!C28</f>
        <v>Groh</v>
      </c>
      <c r="F75" s="141" t="str">
        <f>'Startovní listina'!D28</f>
        <v>Stanislav</v>
      </c>
      <c r="G75" s="141">
        <f>'Startovní listina'!E28</f>
        <v>1946</v>
      </c>
      <c r="H75" s="141" t="str">
        <f>'Startovní listina'!F28</f>
        <v>AC Vrchlabí</v>
      </c>
      <c r="I75" s="142">
        <v>0.13398148148148148</v>
      </c>
    </row>
    <row r="76" spans="1:9" ht="19.5" customHeight="1">
      <c r="A76" s="138">
        <f>IF('Výsledková listina'!D75&lt;&gt;"",A75+1,"")</f>
        <v>72</v>
      </c>
      <c r="B76" s="139">
        <v>9</v>
      </c>
      <c r="C76" s="140" t="s">
        <v>302</v>
      </c>
      <c r="D76" s="140">
        <f>'Startovní listina'!B79</f>
        <v>75</v>
      </c>
      <c r="E76" s="141" t="str">
        <f>'Startovní listina'!C79</f>
        <v>Matějek</v>
      </c>
      <c r="F76" s="141" t="str">
        <f>'Startovní listina'!D79</f>
        <v>Jaromír</v>
      </c>
      <c r="G76" s="141">
        <f>'Startovní listina'!E79</f>
        <v>1971</v>
      </c>
      <c r="H76" s="141" t="str">
        <f>'Startovní listina'!F79</f>
        <v>Třebíč</v>
      </c>
      <c r="I76" s="142">
        <v>0.1348148148148148</v>
      </c>
    </row>
    <row r="77" spans="1:9" ht="19.5" customHeight="1">
      <c r="A77" s="138">
        <f>IF('Výsledková listina'!D76&lt;&gt;"",A76+1,"")</f>
        <v>73</v>
      </c>
      <c r="B77" s="139">
        <v>10</v>
      </c>
      <c r="C77" s="140" t="s">
        <v>306</v>
      </c>
      <c r="D77" s="140">
        <f>'Startovní listina'!B29</f>
        <v>25</v>
      </c>
      <c r="E77" s="141" t="str">
        <f>'Startovní listina'!C29</f>
        <v>Smith</v>
      </c>
      <c r="F77" s="141" t="str">
        <f>'Startovní listina'!D29</f>
        <v>Grahame</v>
      </c>
      <c r="G77" s="141">
        <f>'Startovní listina'!E29</f>
        <v>1966</v>
      </c>
      <c r="H77" s="141" t="str">
        <f>'Startovní listina'!F29</f>
        <v>AC Vrchlabí (Anglie)</v>
      </c>
      <c r="I77" s="142">
        <v>0.13722222222222222</v>
      </c>
    </row>
    <row r="78" spans="1:9" ht="19.5" customHeight="1">
      <c r="A78" s="138">
        <f>IF('Výsledková listina'!D77&lt;&gt;"",A77+1,"")</f>
        <v>74</v>
      </c>
      <c r="B78" s="139">
        <v>14</v>
      </c>
      <c r="C78" s="140" t="s">
        <v>303</v>
      </c>
      <c r="D78" s="140">
        <f>'Startovní listina'!B55</f>
        <v>51</v>
      </c>
      <c r="E78" s="141" t="str">
        <f>'Startovní listina'!C55</f>
        <v>Kryštof</v>
      </c>
      <c r="F78" s="141" t="str">
        <f>'Startovní listina'!D55</f>
        <v>Ondřej</v>
      </c>
      <c r="G78" s="141">
        <f>'Startovní listina'!E55</f>
        <v>1976</v>
      </c>
      <c r="H78" s="141" t="str">
        <f>'Startovní listina'!F55</f>
        <v>Jiskra Vír</v>
      </c>
      <c r="I78" s="142">
        <v>0.14061342592592593</v>
      </c>
    </row>
    <row r="79" spans="1:9" ht="19.5" customHeight="1">
      <c r="A79" s="138">
        <f>IF('Výsledková listina'!D78&lt;&gt;"",A78+1,"")</f>
        <v>75</v>
      </c>
      <c r="B79" s="139">
        <v>2</v>
      </c>
      <c r="C79" s="140" t="s">
        <v>315</v>
      </c>
      <c r="D79" s="140">
        <f>'Startovní listina'!B21</f>
        <v>17</v>
      </c>
      <c r="E79" s="141" t="str">
        <f>'Startovní listina'!C21</f>
        <v>Kocián</v>
      </c>
      <c r="F79" s="141" t="str">
        <f>'Startovní listina'!D21</f>
        <v>Luděk</v>
      </c>
      <c r="G79" s="141">
        <f>'Startovní listina'!E21</f>
        <v>1942</v>
      </c>
      <c r="H79" s="141" t="str">
        <f>'Startovní listina'!F21</f>
        <v>AVC Praha</v>
      </c>
      <c r="I79" s="142">
        <v>0.140625</v>
      </c>
    </row>
    <row r="80" spans="1:9" ht="19.5" customHeight="1">
      <c r="A80" s="138">
        <f>IF('Výsledková listina'!D79&lt;&gt;"",A79+1,"")</f>
        <v>76</v>
      </c>
      <c r="B80" s="139">
        <v>6</v>
      </c>
      <c r="C80" s="140" t="s">
        <v>304</v>
      </c>
      <c r="D80" s="140">
        <f>'Startovní listina'!B87</f>
        <v>83</v>
      </c>
      <c r="E80" s="141" t="str">
        <f>'Startovní listina'!C87</f>
        <v>Zourek</v>
      </c>
      <c r="F80" s="141" t="str">
        <f>'Startovní listina'!D87</f>
        <v>Karel</v>
      </c>
      <c r="G80" s="141">
        <f>'Startovní listina'!E87</f>
        <v>1959</v>
      </c>
      <c r="H80" s="141" t="str">
        <f>'Startovní listina'!F87</f>
        <v>Brno</v>
      </c>
      <c r="I80" s="142">
        <v>0.14280092592592594</v>
      </c>
    </row>
    <row r="81" spans="1:9" ht="19.5" customHeight="1">
      <c r="A81" s="138">
        <f>IF('Výsledková listina'!D80&lt;&gt;"",A80+1,"")</f>
        <v>77</v>
      </c>
      <c r="B81" s="139">
        <v>2</v>
      </c>
      <c r="C81" s="140" t="s">
        <v>307</v>
      </c>
      <c r="D81" s="140">
        <f>'Startovní listina'!B71</f>
        <v>67</v>
      </c>
      <c r="E81" s="141" t="str">
        <f>'Startovní listina'!C71</f>
        <v>Podmelová</v>
      </c>
      <c r="F81" s="141" t="str">
        <f>'Startovní listina'!D71</f>
        <v>Vilma</v>
      </c>
      <c r="G81" s="141">
        <f>'Startovní listina'!E71</f>
        <v>1962</v>
      </c>
      <c r="H81" s="141" t="str">
        <f>'Startovní listina'!F71</f>
        <v>Moravská Slávia Brno</v>
      </c>
      <c r="I81" s="142">
        <v>0.14421296296296296</v>
      </c>
    </row>
    <row r="82" spans="1:9" ht="19.5" customHeight="1">
      <c r="A82" s="138">
        <f>IF('Výsledková listina'!D81&lt;&gt;"",A81+1,"")</f>
        <v>78</v>
      </c>
      <c r="B82" s="139">
        <v>15</v>
      </c>
      <c r="C82" s="140" t="s">
        <v>303</v>
      </c>
      <c r="D82" s="140">
        <f>'Startovní listina'!B73</f>
        <v>69</v>
      </c>
      <c r="E82" s="141" t="str">
        <f>'Startovní listina'!C73</f>
        <v>Vašíček</v>
      </c>
      <c r="F82" s="141" t="str">
        <f>'Startovní listina'!D73</f>
        <v>David</v>
      </c>
      <c r="G82" s="141">
        <f>'Startovní listina'!E73</f>
        <v>1975</v>
      </c>
      <c r="H82" s="141" t="str">
        <f>'Startovní listina'!F73</f>
        <v>Brno</v>
      </c>
      <c r="I82" s="142">
        <v>0.14640046296296297</v>
      </c>
    </row>
    <row r="83" spans="1:9" ht="19.5" customHeight="1">
      <c r="A83" s="138">
        <f>IF('Výsledková listina'!D82&lt;&gt;"",A82+1,"")</f>
        <v>79</v>
      </c>
      <c r="B83" s="139">
        <v>3</v>
      </c>
      <c r="C83" s="140" t="s">
        <v>315</v>
      </c>
      <c r="D83" s="140">
        <f>'Startovní listina'!B35</f>
        <v>31</v>
      </c>
      <c r="E83" s="141" t="str">
        <f>'Startovní listina'!C35</f>
        <v>Holý</v>
      </c>
      <c r="F83" s="141" t="str">
        <f>'Startovní listina'!D35</f>
        <v>Josef</v>
      </c>
      <c r="G83" s="141">
        <f>'Startovní listina'!E35</f>
        <v>1941</v>
      </c>
      <c r="H83" s="141" t="str">
        <f>'Startovní listina'!F35</f>
        <v>Moravská Slávia Brno</v>
      </c>
      <c r="I83" s="142">
        <v>0.1468287037037037</v>
      </c>
    </row>
    <row r="84" spans="1:9" ht="19.5" customHeight="1">
      <c r="A84" s="138">
        <f>IF('Výsledková listina'!D83&lt;&gt;"",A83+1,"")</f>
        <v>80</v>
      </c>
      <c r="B84" s="139">
        <v>2</v>
      </c>
      <c r="C84" s="140" t="s">
        <v>310</v>
      </c>
      <c r="D84" s="140">
        <f>'Startovní listina'!B20</f>
        <v>16</v>
      </c>
      <c r="E84" s="141" t="str">
        <f>'Startovní listina'!C20</f>
        <v>Tesařová</v>
      </c>
      <c r="F84" s="141" t="str">
        <f>'Startovní listina'!D20</f>
        <v>Marie</v>
      </c>
      <c r="G84" s="141">
        <f>'Startovní listina'!E20</f>
        <v>1954</v>
      </c>
      <c r="H84" s="141" t="str">
        <f>'Startovní listina'!F20</f>
        <v>Křižanov</v>
      </c>
      <c r="I84" s="142">
        <v>0.1483449074074074</v>
      </c>
    </row>
    <row r="85" spans="1:9" ht="19.5" customHeight="1">
      <c r="A85" s="138">
        <f>IF('Výsledková listina'!D84&lt;&gt;"",A84+1,"")</f>
        <v>81</v>
      </c>
      <c r="B85" s="139">
        <v>11</v>
      </c>
      <c r="C85" s="140" t="s">
        <v>306</v>
      </c>
      <c r="D85" s="140">
        <f>'Startovní listina'!B64</f>
        <v>60</v>
      </c>
      <c r="E85" s="141" t="str">
        <f>'Startovní listina'!C64</f>
        <v>Krátký</v>
      </c>
      <c r="F85" s="141" t="str">
        <f>'Startovní listina'!D64</f>
        <v>Josef</v>
      </c>
      <c r="G85" s="141">
        <f>'Startovní listina'!E64</f>
        <v>1965</v>
      </c>
      <c r="H85" s="141" t="str">
        <f>'Startovní listina'!F64</f>
        <v>Hvězda SKP Pardubice</v>
      </c>
      <c r="I85" s="142">
        <v>0.15252314814814816</v>
      </c>
    </row>
    <row r="86" spans="1:9" ht="19.5" customHeight="1">
      <c r="A86" s="138">
        <f>IF('Výsledková listina'!D85&lt;&gt;"",A85+1,"")</f>
        <v>82</v>
      </c>
      <c r="B86" s="139">
        <v>3</v>
      </c>
      <c r="C86" s="140" t="s">
        <v>313</v>
      </c>
      <c r="D86" s="140">
        <f>'Startovní listina'!B75</f>
        <v>71</v>
      </c>
      <c r="E86" s="141" t="str">
        <f>'Startovní listina'!C75</f>
        <v>Bobková</v>
      </c>
      <c r="F86" s="141" t="str">
        <f>'Startovní listina'!D75</f>
        <v>Milada</v>
      </c>
      <c r="G86" s="141">
        <f>'Startovní listina'!E75</f>
        <v>1982</v>
      </c>
      <c r="H86" s="141" t="str">
        <f>'Startovní listina'!F75</f>
        <v>Chlum</v>
      </c>
      <c r="I86" s="142">
        <v>0.15336805555555555</v>
      </c>
    </row>
    <row r="87" spans="1:9" ht="19.5" customHeight="1">
      <c r="A87" s="138">
        <f>IF('Výsledková listina'!D86&lt;&gt;"",A86+1,"")</f>
        <v>83</v>
      </c>
      <c r="B87" s="139">
        <v>12</v>
      </c>
      <c r="C87" s="140" t="s">
        <v>305</v>
      </c>
      <c r="D87" s="140">
        <f>'Startovní listina'!B13</f>
        <v>9</v>
      </c>
      <c r="E87" s="141" t="str">
        <f>'Startovní listina'!C13</f>
        <v>Rybenský</v>
      </c>
      <c r="F87" s="141" t="str">
        <f>'Startovní listina'!D13</f>
        <v>René</v>
      </c>
      <c r="G87" s="141">
        <f>'Startovní listina'!E13</f>
        <v>1994</v>
      </c>
      <c r="H87" s="141" t="str">
        <f>'Startovní listina'!F13</f>
        <v>Bystřice nad Pernštejnem</v>
      </c>
      <c r="I87" s="142">
        <v>0.15637731481481482</v>
      </c>
    </row>
    <row r="88" spans="1:9" ht="19.5" customHeight="1">
      <c r="A88" s="138">
        <f>IF('Výsledková listina'!D87&lt;&gt;"",A87+1,"")</f>
        <v>84</v>
      </c>
      <c r="B88" s="139">
        <v>10</v>
      </c>
      <c r="C88" s="140" t="s">
        <v>302</v>
      </c>
      <c r="D88" s="140">
        <f>'Startovní listina'!B81</f>
        <v>77</v>
      </c>
      <c r="E88" s="141" t="str">
        <f>'Startovní listina'!C81</f>
        <v>Konečný</v>
      </c>
      <c r="F88" s="141" t="str">
        <f>'Startovní listina'!D81</f>
        <v>Jaroslav</v>
      </c>
      <c r="G88" s="141">
        <f>'Startovní listina'!E81</f>
        <v>1969</v>
      </c>
      <c r="H88" s="141" t="str">
        <f>'Startovní listina'!F81</f>
        <v>Popůvky</v>
      </c>
      <c r="I88" s="142">
        <v>0.15902777777777777</v>
      </c>
    </row>
    <row r="89" spans="1:9" ht="19.5" customHeight="1">
      <c r="A89" s="138">
        <f>IF('Výsledková listina'!D88&lt;&gt;"",A88+1,"")</f>
        <v>85</v>
      </c>
      <c r="B89" s="139">
        <v>12</v>
      </c>
      <c r="C89" s="140" t="s">
        <v>306</v>
      </c>
      <c r="D89" s="140">
        <f>'Startovní listina'!B94</f>
        <v>91</v>
      </c>
      <c r="E89" s="141" t="str">
        <f>'Startovní listina'!C94</f>
        <v>Jaskulka</v>
      </c>
      <c r="F89" s="141" t="str">
        <f>'Startovní listina'!D94</f>
        <v>Martin</v>
      </c>
      <c r="G89" s="141">
        <f>'Startovní listina'!E94</f>
        <v>1968</v>
      </c>
      <c r="H89" s="141" t="str">
        <f>'Startovní listina'!F94</f>
        <v>Kuřim</v>
      </c>
      <c r="I89" s="142">
        <v>0.15902777777777777</v>
      </c>
    </row>
    <row r="90" spans="1:9" ht="19.5" customHeight="1">
      <c r="A90" s="138">
        <f>IF('Výsledková listina'!D89&lt;&gt;"",A89+1,"")</f>
        <v>86</v>
      </c>
      <c r="B90" s="139">
        <v>7</v>
      </c>
      <c r="C90" s="140" t="s">
        <v>304</v>
      </c>
      <c r="D90" s="140">
        <f>'Startovní listina'!B10</f>
        <v>6</v>
      </c>
      <c r="E90" s="141" t="str">
        <f>'Startovní listina'!C10</f>
        <v>Sys</v>
      </c>
      <c r="F90" s="141" t="str">
        <f>'Startovní listina'!D10</f>
        <v>Jiří</v>
      </c>
      <c r="G90" s="141">
        <f>'Startovní listina'!E10</f>
        <v>1962</v>
      </c>
      <c r="H90" s="141" t="str">
        <f>'Startovní listina'!F10</f>
        <v>Vír</v>
      </c>
      <c r="I90" s="142">
        <v>0.16374999999999998</v>
      </c>
    </row>
    <row r="91" spans="1:9" ht="19.5" customHeight="1">
      <c r="A91" s="138">
        <f>IF('Výsledková listina'!D90&lt;&gt;"",A90+1,"")</f>
        <v>87</v>
      </c>
      <c r="B91" s="139">
        <v>1</v>
      </c>
      <c r="C91" s="140" t="s">
        <v>316</v>
      </c>
      <c r="D91" s="140">
        <f>'Startovní listina'!B27</f>
        <v>23</v>
      </c>
      <c r="E91" s="141" t="str">
        <f>'Startovní listina'!C27</f>
        <v>Hrubý</v>
      </c>
      <c r="F91" s="141" t="str">
        <f>'Startovní listina'!D27</f>
        <v>Milan</v>
      </c>
      <c r="G91" s="141">
        <f>'Startovní listina'!E27</f>
        <v>1938</v>
      </c>
      <c r="H91" s="141" t="str">
        <f>'Startovní listina'!F27</f>
        <v>Blansko</v>
      </c>
      <c r="I91" s="142">
        <v>0.16597222222222222</v>
      </c>
    </row>
    <row r="92" spans="1:9" ht="19.5" customHeight="1">
      <c r="A92" s="138"/>
      <c r="B92" s="139" t="s">
        <v>301</v>
      </c>
      <c r="C92" s="140" t="s">
        <v>302</v>
      </c>
      <c r="D92" s="140">
        <f>'Startovní listina'!B72</f>
        <v>68</v>
      </c>
      <c r="E92" s="141" t="str">
        <f>'Startovní listina'!C72</f>
        <v>Kheil</v>
      </c>
      <c r="F92" s="141" t="str">
        <f>'Startovní listina'!D72</f>
        <v>Radim</v>
      </c>
      <c r="G92" s="141">
        <f>'Startovní listina'!E72</f>
        <v>1973</v>
      </c>
      <c r="H92" s="141" t="str">
        <f>'Startovní listina'!F72</f>
        <v>SKP Kometa Brno</v>
      </c>
      <c r="I92" s="142"/>
    </row>
    <row r="93" spans="1:9" ht="19.5" customHeight="1">
      <c r="A93" s="138"/>
      <c r="B93" s="139" t="s">
        <v>301</v>
      </c>
      <c r="C93" s="140" t="s">
        <v>302</v>
      </c>
      <c r="D93" s="140">
        <f>'Startovní listina'!B95</f>
        <v>92</v>
      </c>
      <c r="E93" s="141" t="str">
        <f>'Startovní listina'!C95</f>
        <v>Hejtmánek</v>
      </c>
      <c r="F93" s="141" t="str">
        <f>'Startovní listina'!D95</f>
        <v>Miroslav</v>
      </c>
      <c r="G93" s="141">
        <f>'Startovní listina'!E95</f>
        <v>1970</v>
      </c>
      <c r="H93" s="141" t="str">
        <f>'Startovní listina'!F95</f>
        <v>Triexpert Brno</v>
      </c>
      <c r="I93" s="142"/>
    </row>
    <row r="94" spans="1:9" ht="19.5" customHeight="1">
      <c r="A94" s="138"/>
      <c r="B94" s="139" t="s">
        <v>301</v>
      </c>
      <c r="C94" s="140" t="s">
        <v>311</v>
      </c>
      <c r="D94" s="140">
        <f>'Startovní listina'!B19</f>
        <v>15</v>
      </c>
      <c r="E94" s="141" t="str">
        <f>'Startovní listina'!C19</f>
        <v>Keil</v>
      </c>
      <c r="F94" s="141" t="str">
        <f>'Startovní listina'!D19</f>
        <v>Jaroslav</v>
      </c>
      <c r="G94" s="141">
        <f>'Startovní listina'!E19</f>
        <v>1953</v>
      </c>
      <c r="H94" s="141" t="str">
        <f>'Startovní listina'!F19</f>
        <v>ASICS Praha</v>
      </c>
      <c r="I94" s="142"/>
    </row>
    <row r="95" spans="1:9" ht="19.5" customHeight="1">
      <c r="A95" s="138"/>
      <c r="B95" s="139" t="s">
        <v>301</v>
      </c>
      <c r="C95" s="140" t="s">
        <v>311</v>
      </c>
      <c r="D95" s="140">
        <f>'Startovní listina'!B63</f>
        <v>59</v>
      </c>
      <c r="E95" s="141" t="str">
        <f>'Startovní listina'!C63</f>
        <v>Zajíc</v>
      </c>
      <c r="F95" s="141" t="str">
        <f>'Startovní listina'!D63</f>
        <v>Jan</v>
      </c>
      <c r="G95" s="141">
        <f>'Startovní listina'!E63</f>
        <v>1953</v>
      </c>
      <c r="H95" s="141" t="str">
        <f>'Startovní listina'!F63</f>
        <v>Hvězda SKP Pardubice</v>
      </c>
      <c r="I95" s="142"/>
    </row>
    <row r="96" spans="1:9" ht="19.5" customHeight="1">
      <c r="A96" s="138"/>
      <c r="B96" s="139" t="s">
        <v>301</v>
      </c>
      <c r="C96" s="140" t="s">
        <v>313</v>
      </c>
      <c r="D96" s="140">
        <f>'Startovní listina'!B12</f>
        <v>8</v>
      </c>
      <c r="E96" s="141" t="str">
        <f>'Startovní listina'!C12</f>
        <v>Navrátilová</v>
      </c>
      <c r="F96" s="141" t="str">
        <f>'Startovní listina'!D12</f>
        <v>Vlasta</v>
      </c>
      <c r="G96" s="141">
        <f>'Startovní listina'!E12</f>
        <v>1983</v>
      </c>
      <c r="H96" s="141" t="str">
        <f>'Startovní listina'!F12</f>
        <v>Jimramov</v>
      </c>
      <c r="I96" s="142"/>
    </row>
    <row r="97" spans="7:9" s="133" customFormat="1" ht="12.75">
      <c r="G97" s="146"/>
      <c r="I97" s="146"/>
    </row>
    <row r="98" spans="7:9" s="133" customFormat="1" ht="12.75">
      <c r="G98" s="146"/>
      <c r="I98" s="146"/>
    </row>
    <row r="99" spans="7:9" s="133" customFormat="1" ht="12.75">
      <c r="G99" s="146"/>
      <c r="I99" s="146"/>
    </row>
    <row r="100" spans="7:9" s="133" customFormat="1" ht="12.75">
      <c r="G100" s="146"/>
      <c r="I100" s="146"/>
    </row>
    <row r="101" spans="7:9" s="133" customFormat="1" ht="12.75">
      <c r="G101" s="146"/>
      <c r="I101" s="146"/>
    </row>
    <row r="102" spans="7:9" s="133" customFormat="1" ht="12.75">
      <c r="G102" s="146"/>
      <c r="I102" s="146"/>
    </row>
    <row r="103" spans="7:9" s="133" customFormat="1" ht="12.75">
      <c r="G103" s="146"/>
      <c r="I103" s="146"/>
    </row>
    <row r="104" spans="7:9" s="133" customFormat="1" ht="12.75">
      <c r="G104" s="146"/>
      <c r="I104" s="146"/>
    </row>
    <row r="105" spans="7:9" s="133" customFormat="1" ht="12.75">
      <c r="G105" s="146"/>
      <c r="I105" s="146"/>
    </row>
    <row r="106" spans="7:9" s="133" customFormat="1" ht="12.75">
      <c r="G106" s="146"/>
      <c r="I106" s="146"/>
    </row>
    <row r="107" spans="7:9" s="133" customFormat="1" ht="12.75">
      <c r="G107" s="146"/>
      <c r="I107" s="146"/>
    </row>
    <row r="108" spans="7:9" s="133" customFormat="1" ht="12.75">
      <c r="G108" s="146"/>
      <c r="I108" s="146"/>
    </row>
    <row r="109" spans="7:9" s="133" customFormat="1" ht="12.75">
      <c r="G109" s="146"/>
      <c r="I109" s="146"/>
    </row>
    <row r="110" spans="7:9" s="133" customFormat="1" ht="12.75">
      <c r="G110" s="146"/>
      <c r="I110" s="146"/>
    </row>
    <row r="111" spans="7:9" s="133" customFormat="1" ht="12.75">
      <c r="G111" s="146"/>
      <c r="I111" s="146"/>
    </row>
    <row r="112" spans="7:9" s="133" customFormat="1" ht="12.75">
      <c r="G112" s="146"/>
      <c r="I112" s="146"/>
    </row>
    <row r="113" spans="7:9" s="133" customFormat="1" ht="12.75">
      <c r="G113" s="146"/>
      <c r="I113" s="146"/>
    </row>
    <row r="114" spans="7:9" s="133" customFormat="1" ht="12.75">
      <c r="G114" s="146"/>
      <c r="I114" s="146"/>
    </row>
    <row r="115" spans="7:9" s="133" customFormat="1" ht="12.75">
      <c r="G115" s="146"/>
      <c r="I115" s="146"/>
    </row>
    <row r="116" spans="7:9" s="133" customFormat="1" ht="12.75">
      <c r="G116" s="146"/>
      <c r="I116" s="146"/>
    </row>
    <row r="117" spans="7:9" s="133" customFormat="1" ht="12.75">
      <c r="G117" s="146"/>
      <c r="I117" s="146"/>
    </row>
    <row r="118" spans="7:9" s="133" customFormat="1" ht="12.75">
      <c r="G118" s="146"/>
      <c r="I118" s="146"/>
    </row>
    <row r="119" spans="7:9" s="133" customFormat="1" ht="12.75">
      <c r="G119" s="146"/>
      <c r="I119" s="146"/>
    </row>
    <row r="120" spans="7:9" s="133" customFormat="1" ht="12.75">
      <c r="G120" s="146"/>
      <c r="I120" s="146"/>
    </row>
    <row r="121" spans="7:9" s="133" customFormat="1" ht="12.75">
      <c r="G121" s="146"/>
      <c r="I121" s="146"/>
    </row>
    <row r="122" spans="7:9" s="133" customFormat="1" ht="12.75">
      <c r="G122" s="146"/>
      <c r="I122" s="146"/>
    </row>
    <row r="123" spans="7:9" s="133" customFormat="1" ht="12.75">
      <c r="G123" s="146"/>
      <c r="I123" s="146"/>
    </row>
    <row r="124" spans="7:9" s="133" customFormat="1" ht="12.75">
      <c r="G124" s="146"/>
      <c r="I124" s="146"/>
    </row>
    <row r="125" spans="7:9" s="133" customFormat="1" ht="12.75">
      <c r="G125" s="146"/>
      <c r="I125" s="146"/>
    </row>
    <row r="126" spans="7:9" s="133" customFormat="1" ht="12.75">
      <c r="G126" s="146"/>
      <c r="I126" s="146"/>
    </row>
    <row r="127" spans="7:9" s="133" customFormat="1" ht="12.75">
      <c r="G127" s="146"/>
      <c r="I127" s="146"/>
    </row>
    <row r="128" spans="7:9" s="133" customFormat="1" ht="12.75">
      <c r="G128" s="146"/>
      <c r="I128" s="146"/>
    </row>
    <row r="129" spans="7:9" s="133" customFormat="1" ht="12.75">
      <c r="G129" s="146"/>
      <c r="I129" s="146"/>
    </row>
    <row r="130" spans="7:9" s="133" customFormat="1" ht="12.75">
      <c r="G130" s="146"/>
      <c r="I130" s="146"/>
    </row>
    <row r="131" spans="7:9" s="133" customFormat="1" ht="12.75">
      <c r="G131" s="146"/>
      <c r="I131" s="146"/>
    </row>
    <row r="132" spans="7:9" s="133" customFormat="1" ht="12.75">
      <c r="G132" s="146"/>
      <c r="I132" s="146"/>
    </row>
    <row r="133" spans="7:9" s="133" customFormat="1" ht="12.75">
      <c r="G133" s="146"/>
      <c r="I133" s="146"/>
    </row>
    <row r="134" spans="7:9" s="133" customFormat="1" ht="12.75">
      <c r="G134" s="146"/>
      <c r="I134" s="146"/>
    </row>
    <row r="135" spans="7:9" s="133" customFormat="1" ht="12.75">
      <c r="G135" s="146"/>
      <c r="I135" s="146"/>
    </row>
    <row r="136" spans="7:9" s="133" customFormat="1" ht="12.75">
      <c r="G136" s="146"/>
      <c r="I136" s="146"/>
    </row>
    <row r="137" spans="7:9" s="133" customFormat="1" ht="12.75">
      <c r="G137" s="146"/>
      <c r="I137" s="146"/>
    </row>
    <row r="138" spans="7:9" s="133" customFormat="1" ht="12.75">
      <c r="G138" s="146"/>
      <c r="I138" s="146"/>
    </row>
    <row r="139" spans="7:9" s="133" customFormat="1" ht="12.75">
      <c r="G139" s="146"/>
      <c r="I139" s="146"/>
    </row>
    <row r="140" spans="7:9" s="133" customFormat="1" ht="12.75">
      <c r="G140" s="146"/>
      <c r="I140" s="146"/>
    </row>
    <row r="141" spans="7:9" s="133" customFormat="1" ht="12.75">
      <c r="G141" s="146"/>
      <c r="I141" s="146"/>
    </row>
    <row r="142" spans="7:9" s="133" customFormat="1" ht="12.75">
      <c r="G142" s="146"/>
      <c r="I142" s="146"/>
    </row>
    <row r="143" spans="7:9" s="133" customFormat="1" ht="12.75">
      <c r="G143" s="146"/>
      <c r="I143" s="146"/>
    </row>
    <row r="144" spans="7:9" s="133" customFormat="1" ht="12.75">
      <c r="G144" s="146"/>
      <c r="I144" s="146"/>
    </row>
    <row r="145" spans="7:9" s="133" customFormat="1" ht="12.75">
      <c r="G145" s="146"/>
      <c r="I145" s="146"/>
    </row>
    <row r="146" spans="7:9" s="133" customFormat="1" ht="12.75">
      <c r="G146" s="146"/>
      <c r="I146" s="146"/>
    </row>
    <row r="147" spans="7:9" s="133" customFormat="1" ht="12.75">
      <c r="G147" s="146"/>
      <c r="I147" s="146"/>
    </row>
    <row r="148" spans="7:9" s="133" customFormat="1" ht="12.75">
      <c r="G148" s="146"/>
      <c r="I148" s="146"/>
    </row>
    <row r="149" spans="7:9" s="133" customFormat="1" ht="12.75">
      <c r="G149" s="146"/>
      <c r="I149" s="146"/>
    </row>
    <row r="150" spans="7:9" s="133" customFormat="1" ht="12.75">
      <c r="G150" s="146"/>
      <c r="I150" s="146"/>
    </row>
    <row r="151" spans="7:9" s="133" customFormat="1" ht="12.75">
      <c r="G151" s="146"/>
      <c r="I151" s="146"/>
    </row>
    <row r="152" spans="7:9" s="133" customFormat="1" ht="12.75">
      <c r="G152" s="146"/>
      <c r="I152" s="146"/>
    </row>
    <row r="153" spans="7:9" s="133" customFormat="1" ht="12.75">
      <c r="G153" s="146"/>
      <c r="I153" s="146"/>
    </row>
    <row r="154" spans="7:9" s="133" customFormat="1" ht="12.75">
      <c r="G154" s="146"/>
      <c r="I154" s="146"/>
    </row>
    <row r="155" spans="7:9" s="133" customFormat="1" ht="12.75">
      <c r="G155" s="146"/>
      <c r="I155" s="146"/>
    </row>
    <row r="156" spans="7:9" s="133" customFormat="1" ht="12.75">
      <c r="G156" s="146"/>
      <c r="I156" s="146"/>
    </row>
    <row r="157" spans="7:9" s="133" customFormat="1" ht="12.75">
      <c r="G157" s="146"/>
      <c r="I157" s="146"/>
    </row>
    <row r="158" spans="7:9" s="133" customFormat="1" ht="12.75">
      <c r="G158" s="146"/>
      <c r="I158" s="146"/>
    </row>
    <row r="159" spans="7:9" s="133" customFormat="1" ht="12.75">
      <c r="G159" s="146"/>
      <c r="I159" s="146"/>
    </row>
    <row r="160" spans="7:9" s="133" customFormat="1" ht="12.75">
      <c r="G160" s="146"/>
      <c r="I160" s="146"/>
    </row>
    <row r="161" spans="7:9" s="133" customFormat="1" ht="12.75">
      <c r="G161" s="146"/>
      <c r="I161" s="146"/>
    </row>
    <row r="162" spans="7:9" s="133" customFormat="1" ht="12.75">
      <c r="G162" s="146"/>
      <c r="I162" s="146"/>
    </row>
    <row r="163" spans="7:9" s="133" customFormat="1" ht="12.75">
      <c r="G163" s="146"/>
      <c r="I163" s="146"/>
    </row>
    <row r="164" spans="7:9" s="133" customFormat="1" ht="12.75">
      <c r="G164" s="146"/>
      <c r="I164" s="146"/>
    </row>
    <row r="165" spans="7:9" s="133" customFormat="1" ht="12.75">
      <c r="G165" s="146"/>
      <c r="I165" s="146"/>
    </row>
    <row r="166" spans="7:9" s="133" customFormat="1" ht="12.75">
      <c r="G166" s="146"/>
      <c r="I166" s="146"/>
    </row>
    <row r="167" spans="7:9" s="133" customFormat="1" ht="12.75">
      <c r="G167" s="146"/>
      <c r="I167" s="146"/>
    </row>
    <row r="168" spans="7:9" s="133" customFormat="1" ht="12.75">
      <c r="G168" s="146"/>
      <c r="I168" s="146"/>
    </row>
    <row r="169" spans="7:9" s="133" customFormat="1" ht="12.75">
      <c r="G169" s="146"/>
      <c r="I169" s="146"/>
    </row>
    <row r="170" spans="7:9" s="133" customFormat="1" ht="12.75">
      <c r="G170" s="146"/>
      <c r="I170" s="146"/>
    </row>
    <row r="171" spans="7:9" s="133" customFormat="1" ht="12.75">
      <c r="G171" s="146"/>
      <c r="I171" s="146"/>
    </row>
    <row r="172" spans="7:9" s="133" customFormat="1" ht="12.75">
      <c r="G172" s="146"/>
      <c r="I172" s="146"/>
    </row>
    <row r="173" spans="7:9" s="133" customFormat="1" ht="12.75">
      <c r="G173" s="146"/>
      <c r="I173" s="146"/>
    </row>
    <row r="174" spans="7:9" s="133" customFormat="1" ht="12.75">
      <c r="G174" s="146"/>
      <c r="I174" s="146"/>
    </row>
    <row r="175" spans="7:9" s="133" customFormat="1" ht="12.75">
      <c r="G175" s="146"/>
      <c r="I175" s="146"/>
    </row>
    <row r="176" spans="7:9" s="133" customFormat="1" ht="12.75">
      <c r="G176" s="146"/>
      <c r="I176" s="146"/>
    </row>
    <row r="177" spans="7:9" s="133" customFormat="1" ht="12.75">
      <c r="G177" s="146"/>
      <c r="I177" s="146"/>
    </row>
    <row r="178" spans="7:9" s="133" customFormat="1" ht="12.75">
      <c r="G178" s="146"/>
      <c r="I178" s="146"/>
    </row>
    <row r="179" spans="7:9" s="133" customFormat="1" ht="12.75">
      <c r="G179" s="146"/>
      <c r="I179" s="146"/>
    </row>
    <row r="180" spans="7:9" s="133" customFormat="1" ht="12.75">
      <c r="G180" s="146"/>
      <c r="I180" s="146"/>
    </row>
    <row r="181" spans="7:9" s="133" customFormat="1" ht="12.75">
      <c r="G181" s="146"/>
      <c r="I181" s="146"/>
    </row>
    <row r="182" spans="7:9" s="133" customFormat="1" ht="12.75">
      <c r="G182" s="146"/>
      <c r="I182" s="146"/>
    </row>
    <row r="183" spans="7:9" s="133" customFormat="1" ht="12.75">
      <c r="G183" s="146"/>
      <c r="I183" s="146"/>
    </row>
    <row r="184" spans="7:9" s="133" customFormat="1" ht="12.75">
      <c r="G184" s="146"/>
      <c r="I184" s="146"/>
    </row>
    <row r="185" spans="7:9" s="133" customFormat="1" ht="12.75">
      <c r="G185" s="146"/>
      <c r="I185" s="146"/>
    </row>
    <row r="186" spans="7:9" s="133" customFormat="1" ht="12.75">
      <c r="G186" s="146"/>
      <c r="I186" s="146"/>
    </row>
    <row r="187" spans="7:9" s="133" customFormat="1" ht="12.75">
      <c r="G187" s="146"/>
      <c r="I187" s="146"/>
    </row>
    <row r="188" spans="7:9" s="133" customFormat="1" ht="12.75">
      <c r="G188" s="146"/>
      <c r="I188" s="146"/>
    </row>
    <row r="189" spans="7:9" s="133" customFormat="1" ht="12.75">
      <c r="G189" s="146"/>
      <c r="I189" s="146"/>
    </row>
    <row r="190" spans="7:9" s="133" customFormat="1" ht="12.75">
      <c r="G190" s="146"/>
      <c r="I190" s="146"/>
    </row>
    <row r="191" spans="7:9" s="133" customFormat="1" ht="12.75">
      <c r="G191" s="146"/>
      <c r="I191" s="146"/>
    </row>
    <row r="192" spans="7:9" s="133" customFormat="1" ht="12.75">
      <c r="G192" s="146"/>
      <c r="I192" s="146"/>
    </row>
    <row r="193" spans="7:9" s="133" customFormat="1" ht="12.75">
      <c r="G193" s="146"/>
      <c r="I193" s="146"/>
    </row>
    <row r="194" spans="7:9" s="133" customFormat="1" ht="12.75">
      <c r="G194" s="146"/>
      <c r="I194" s="146"/>
    </row>
    <row r="195" spans="7:9" s="133" customFormat="1" ht="12.75">
      <c r="G195" s="146"/>
      <c r="I195" s="146"/>
    </row>
    <row r="196" spans="7:9" s="133" customFormat="1" ht="12.75">
      <c r="G196" s="146"/>
      <c r="I196" s="146"/>
    </row>
    <row r="197" spans="7:9" s="133" customFormat="1" ht="12.75">
      <c r="G197" s="146"/>
      <c r="I197" s="146"/>
    </row>
    <row r="198" spans="7:9" s="133" customFormat="1" ht="12.75">
      <c r="G198" s="146"/>
      <c r="I198" s="146"/>
    </row>
    <row r="199" spans="7:9" s="133" customFormat="1" ht="12.75">
      <c r="G199" s="146"/>
      <c r="I199" s="146"/>
    </row>
    <row r="200" spans="7:9" s="133" customFormat="1" ht="12.75">
      <c r="G200" s="146"/>
      <c r="I200" s="146"/>
    </row>
    <row r="201" spans="7:9" s="133" customFormat="1" ht="12.75">
      <c r="G201" s="146"/>
      <c r="I201" s="146"/>
    </row>
    <row r="202" spans="7:9" s="133" customFormat="1" ht="12.75">
      <c r="G202" s="146"/>
      <c r="I202" s="146"/>
    </row>
    <row r="203" spans="7:9" s="133" customFormat="1" ht="12.75">
      <c r="G203" s="146"/>
      <c r="I203" s="146"/>
    </row>
    <row r="204" spans="7:9" s="133" customFormat="1" ht="12.75">
      <c r="G204" s="146"/>
      <c r="I204" s="146"/>
    </row>
    <row r="205" spans="7:9" s="133" customFormat="1" ht="12.75">
      <c r="G205" s="146"/>
      <c r="I205" s="146"/>
    </row>
    <row r="206" spans="7:9" s="133" customFormat="1" ht="12.75">
      <c r="G206" s="146"/>
      <c r="I206" s="146"/>
    </row>
    <row r="207" spans="7:9" s="133" customFormat="1" ht="12.75">
      <c r="G207" s="146"/>
      <c r="I207" s="146"/>
    </row>
    <row r="208" spans="7:9" s="133" customFormat="1" ht="12.75">
      <c r="G208" s="146"/>
      <c r="I208" s="146"/>
    </row>
    <row r="209" spans="7:9" s="133" customFormat="1" ht="12.75">
      <c r="G209" s="146"/>
      <c r="I209" s="146"/>
    </row>
    <row r="210" spans="7:9" s="133" customFormat="1" ht="12.75">
      <c r="G210" s="146"/>
      <c r="I210" s="146"/>
    </row>
    <row r="211" spans="7:9" s="133" customFormat="1" ht="12.75">
      <c r="G211" s="146"/>
      <c r="I211" s="146"/>
    </row>
    <row r="212" spans="7:9" s="133" customFormat="1" ht="12.75">
      <c r="G212" s="146"/>
      <c r="I212" s="146"/>
    </row>
    <row r="213" spans="7:9" s="133" customFormat="1" ht="12.75">
      <c r="G213" s="146"/>
      <c r="I213" s="146"/>
    </row>
    <row r="214" spans="7:9" s="133" customFormat="1" ht="12.75">
      <c r="G214" s="146"/>
      <c r="I214" s="146"/>
    </row>
    <row r="215" spans="7:9" s="133" customFormat="1" ht="12.75">
      <c r="G215" s="146"/>
      <c r="I215" s="146"/>
    </row>
    <row r="216" spans="7:9" s="133" customFormat="1" ht="12.75">
      <c r="G216" s="146"/>
      <c r="I216" s="146"/>
    </row>
    <row r="217" spans="7:9" s="133" customFormat="1" ht="12.75">
      <c r="G217" s="146"/>
      <c r="I217" s="146"/>
    </row>
    <row r="218" spans="7:9" s="133" customFormat="1" ht="12.75">
      <c r="G218" s="146"/>
      <c r="I218" s="146"/>
    </row>
    <row r="219" spans="7:9" s="133" customFormat="1" ht="12.75">
      <c r="G219" s="146"/>
      <c r="I219" s="146"/>
    </row>
    <row r="220" spans="7:9" s="133" customFormat="1" ht="12.75">
      <c r="G220" s="146"/>
      <c r="I220" s="146"/>
    </row>
    <row r="221" spans="7:9" s="133" customFormat="1" ht="12.75">
      <c r="G221" s="146"/>
      <c r="I221" s="146"/>
    </row>
    <row r="222" spans="7:9" s="133" customFormat="1" ht="12.75">
      <c r="G222" s="146"/>
      <c r="I222" s="146"/>
    </row>
    <row r="223" spans="7:9" s="133" customFormat="1" ht="12.75">
      <c r="G223" s="146"/>
      <c r="I223" s="146"/>
    </row>
    <row r="224" spans="7:9" s="133" customFormat="1" ht="12.75">
      <c r="G224" s="146"/>
      <c r="I224" s="146"/>
    </row>
    <row r="225" spans="7:9" s="133" customFormat="1" ht="12.75">
      <c r="G225" s="146"/>
      <c r="I225" s="146"/>
    </row>
    <row r="226" spans="7:9" s="133" customFormat="1" ht="12.75">
      <c r="G226" s="146"/>
      <c r="I226" s="146"/>
    </row>
    <row r="227" spans="7:9" s="133" customFormat="1" ht="12.75">
      <c r="G227" s="146"/>
      <c r="I227" s="146"/>
    </row>
    <row r="228" spans="7:9" s="133" customFormat="1" ht="12.75">
      <c r="G228" s="146"/>
      <c r="I228" s="146"/>
    </row>
    <row r="229" spans="7:9" s="133" customFormat="1" ht="12.75">
      <c r="G229" s="146"/>
      <c r="I229" s="146"/>
    </row>
    <row r="230" spans="7:9" s="133" customFormat="1" ht="12.75">
      <c r="G230" s="146"/>
      <c r="I230" s="146"/>
    </row>
    <row r="231" spans="7:9" s="133" customFormat="1" ht="12.75">
      <c r="G231" s="146"/>
      <c r="I231" s="146"/>
    </row>
    <row r="232" spans="7:9" s="133" customFormat="1" ht="12.75">
      <c r="G232" s="146"/>
      <c r="I232" s="146"/>
    </row>
    <row r="233" spans="7:9" s="133" customFormat="1" ht="12.75">
      <c r="G233" s="146"/>
      <c r="I233" s="146"/>
    </row>
    <row r="234" spans="7:9" s="133" customFormat="1" ht="12.75">
      <c r="G234" s="146"/>
      <c r="I234" s="146"/>
    </row>
    <row r="235" spans="7:9" s="133" customFormat="1" ht="12.75">
      <c r="G235" s="146"/>
      <c r="I235" s="146"/>
    </row>
    <row r="236" spans="7:9" s="133" customFormat="1" ht="12.75">
      <c r="G236" s="146"/>
      <c r="I236" s="146"/>
    </row>
    <row r="237" spans="7:9" s="133" customFormat="1" ht="12.75">
      <c r="G237" s="146"/>
      <c r="I237" s="146"/>
    </row>
    <row r="238" spans="7:9" s="133" customFormat="1" ht="12.75">
      <c r="G238" s="146"/>
      <c r="I238" s="146"/>
    </row>
    <row r="239" spans="7:9" s="133" customFormat="1" ht="12.75">
      <c r="G239" s="146"/>
      <c r="I239" s="146"/>
    </row>
    <row r="240" spans="7:9" s="133" customFormat="1" ht="12.75">
      <c r="G240" s="146"/>
      <c r="I240" s="146"/>
    </row>
    <row r="241" spans="7:9" s="133" customFormat="1" ht="12.75">
      <c r="G241" s="146"/>
      <c r="I241" s="146"/>
    </row>
    <row r="242" spans="7:9" s="133" customFormat="1" ht="12.75">
      <c r="G242" s="146"/>
      <c r="I242" s="146"/>
    </row>
    <row r="243" spans="7:9" s="133" customFormat="1" ht="12.75">
      <c r="G243" s="146"/>
      <c r="I243" s="146"/>
    </row>
    <row r="244" spans="7:9" s="133" customFormat="1" ht="12.75">
      <c r="G244" s="146"/>
      <c r="I244" s="146"/>
    </row>
    <row r="245" spans="7:9" s="133" customFormat="1" ht="12.75">
      <c r="G245" s="146"/>
      <c r="I245" s="146"/>
    </row>
    <row r="246" spans="7:9" s="133" customFormat="1" ht="12.75">
      <c r="G246" s="146"/>
      <c r="I246" s="146"/>
    </row>
    <row r="247" spans="7:9" s="133" customFormat="1" ht="12.75">
      <c r="G247" s="146"/>
      <c r="I247" s="146"/>
    </row>
    <row r="248" spans="7:9" s="133" customFormat="1" ht="12.75">
      <c r="G248" s="146"/>
      <c r="I248" s="146"/>
    </row>
    <row r="249" spans="7:9" s="133" customFormat="1" ht="12.75">
      <c r="G249" s="146"/>
      <c r="I249" s="146"/>
    </row>
    <row r="250" spans="7:9" s="133" customFormat="1" ht="12.75">
      <c r="G250" s="146"/>
      <c r="I250" s="146"/>
    </row>
    <row r="251" spans="7:9" s="133" customFormat="1" ht="12.75">
      <c r="G251" s="146"/>
      <c r="I251" s="146"/>
    </row>
    <row r="252" spans="7:9" s="133" customFormat="1" ht="12.75">
      <c r="G252" s="146"/>
      <c r="I252" s="146"/>
    </row>
    <row r="253" spans="7:9" s="133" customFormat="1" ht="12.75">
      <c r="G253" s="146"/>
      <c r="I253" s="146"/>
    </row>
    <row r="254" spans="7:9" s="133" customFormat="1" ht="12.75">
      <c r="G254" s="146"/>
      <c r="I254" s="146"/>
    </row>
    <row r="255" spans="7:9" s="133" customFormat="1" ht="12.75">
      <c r="G255" s="146"/>
      <c r="I255" s="146"/>
    </row>
    <row r="256" spans="7:9" s="133" customFormat="1" ht="12.75">
      <c r="G256" s="146"/>
      <c r="I256" s="146"/>
    </row>
    <row r="257" spans="7:9" s="133" customFormat="1" ht="12.75">
      <c r="G257" s="146"/>
      <c r="I257" s="146"/>
    </row>
    <row r="258" spans="7:9" s="133" customFormat="1" ht="12.75">
      <c r="G258" s="146"/>
      <c r="I258" s="146"/>
    </row>
    <row r="259" spans="7:9" s="133" customFormat="1" ht="12.75">
      <c r="G259" s="146"/>
      <c r="I259" s="146"/>
    </row>
    <row r="260" spans="7:9" s="133" customFormat="1" ht="12.75">
      <c r="G260" s="146"/>
      <c r="I260" s="146"/>
    </row>
    <row r="261" spans="7:9" s="133" customFormat="1" ht="12.75">
      <c r="G261" s="146"/>
      <c r="I261" s="146"/>
    </row>
    <row r="262" spans="7:9" s="133" customFormat="1" ht="12.75">
      <c r="G262" s="146"/>
      <c r="I262" s="146"/>
    </row>
    <row r="263" spans="7:9" s="133" customFormat="1" ht="12.75">
      <c r="G263" s="146"/>
      <c r="I263" s="146"/>
    </row>
    <row r="264" spans="7:9" s="133" customFormat="1" ht="12.75">
      <c r="G264" s="146"/>
      <c r="I264" s="146"/>
    </row>
    <row r="265" spans="7:9" s="133" customFormat="1" ht="12.75">
      <c r="G265" s="146"/>
      <c r="I265" s="146"/>
    </row>
    <row r="266" spans="7:9" s="133" customFormat="1" ht="12.75">
      <c r="G266" s="146"/>
      <c r="I266" s="146"/>
    </row>
    <row r="267" spans="7:9" s="133" customFormat="1" ht="12.75">
      <c r="G267" s="146"/>
      <c r="I267" s="146"/>
    </row>
    <row r="268" spans="7:9" s="133" customFormat="1" ht="12.75">
      <c r="G268" s="146"/>
      <c r="I268" s="146"/>
    </row>
    <row r="269" spans="7:9" s="133" customFormat="1" ht="12.75">
      <c r="G269" s="146"/>
      <c r="I269" s="146"/>
    </row>
    <row r="270" spans="7:9" s="133" customFormat="1" ht="12.75">
      <c r="G270" s="146"/>
      <c r="I270" s="146"/>
    </row>
    <row r="271" spans="7:9" s="133" customFormat="1" ht="12.75">
      <c r="G271" s="146"/>
      <c r="I271" s="146"/>
    </row>
    <row r="272" spans="7:9" s="133" customFormat="1" ht="12.75">
      <c r="G272" s="146"/>
      <c r="I272" s="146"/>
    </row>
    <row r="273" spans="7:9" s="133" customFormat="1" ht="12.75">
      <c r="G273" s="146"/>
      <c r="I273" s="146"/>
    </row>
    <row r="274" spans="7:9" s="133" customFormat="1" ht="12.75">
      <c r="G274" s="146"/>
      <c r="I274" s="146"/>
    </row>
    <row r="275" spans="7:9" s="133" customFormat="1" ht="12.75">
      <c r="G275" s="146"/>
      <c r="I275" s="146"/>
    </row>
    <row r="276" spans="7:9" s="133" customFormat="1" ht="12.75">
      <c r="G276" s="146"/>
      <c r="I276" s="146"/>
    </row>
    <row r="277" spans="7:9" s="133" customFormat="1" ht="12.75">
      <c r="G277" s="146"/>
      <c r="I277" s="146"/>
    </row>
    <row r="278" spans="7:9" s="133" customFormat="1" ht="12.75">
      <c r="G278" s="146"/>
      <c r="I278" s="146"/>
    </row>
    <row r="279" spans="7:9" s="133" customFormat="1" ht="12.75">
      <c r="G279" s="146"/>
      <c r="I279" s="146"/>
    </row>
    <row r="280" spans="7:9" s="133" customFormat="1" ht="12.75">
      <c r="G280" s="146"/>
      <c r="I280" s="146"/>
    </row>
    <row r="281" spans="7:9" s="133" customFormat="1" ht="12.75">
      <c r="G281" s="146"/>
      <c r="I281" s="146"/>
    </row>
    <row r="282" spans="7:9" s="133" customFormat="1" ht="12.75">
      <c r="G282" s="146"/>
      <c r="I282" s="146"/>
    </row>
    <row r="283" spans="7:9" s="133" customFormat="1" ht="12.75">
      <c r="G283" s="146"/>
      <c r="I283" s="146"/>
    </row>
    <row r="284" spans="7:9" s="133" customFormat="1" ht="12.75">
      <c r="G284" s="146"/>
      <c r="I284" s="146"/>
    </row>
    <row r="285" spans="7:9" s="133" customFormat="1" ht="12.75">
      <c r="G285" s="146"/>
      <c r="I285" s="146"/>
    </row>
    <row r="286" spans="7:9" s="133" customFormat="1" ht="12.75">
      <c r="G286" s="146"/>
      <c r="I286" s="146"/>
    </row>
    <row r="287" spans="7:9" s="133" customFormat="1" ht="12.75">
      <c r="G287" s="146"/>
      <c r="I287" s="146"/>
    </row>
    <row r="288" spans="7:9" s="133" customFormat="1" ht="12.75">
      <c r="G288" s="146"/>
      <c r="I288" s="146"/>
    </row>
    <row r="289" spans="7:9" s="133" customFormat="1" ht="12.75">
      <c r="G289" s="146"/>
      <c r="I289" s="146"/>
    </row>
    <row r="290" spans="7:9" s="133" customFormat="1" ht="12.75">
      <c r="G290" s="146"/>
      <c r="I290" s="146"/>
    </row>
    <row r="291" spans="7:9" s="133" customFormat="1" ht="12.75">
      <c r="G291" s="146"/>
      <c r="I291" s="146"/>
    </row>
    <row r="292" spans="7:9" s="133" customFormat="1" ht="12.75">
      <c r="G292" s="146"/>
      <c r="I292" s="146"/>
    </row>
    <row r="293" spans="7:9" s="133" customFormat="1" ht="12.75">
      <c r="G293" s="146"/>
      <c r="I293" s="146"/>
    </row>
    <row r="294" spans="7:9" s="133" customFormat="1" ht="12.75">
      <c r="G294" s="146"/>
      <c r="I294" s="146"/>
    </row>
    <row r="295" spans="7:9" s="133" customFormat="1" ht="12.75">
      <c r="G295" s="146"/>
      <c r="I295" s="146"/>
    </row>
    <row r="296" spans="7:9" s="133" customFormat="1" ht="12.75">
      <c r="G296" s="146"/>
      <c r="I296" s="146"/>
    </row>
    <row r="297" spans="7:9" s="133" customFormat="1" ht="12.75">
      <c r="G297" s="146"/>
      <c r="I297" s="146"/>
    </row>
    <row r="298" spans="7:9" s="133" customFormat="1" ht="12.75">
      <c r="G298" s="146"/>
      <c r="I298" s="146"/>
    </row>
    <row r="299" spans="7:9" s="133" customFormat="1" ht="12.75">
      <c r="G299" s="146"/>
      <c r="I299" s="146"/>
    </row>
    <row r="300" spans="7:9" s="133" customFormat="1" ht="12.75">
      <c r="G300" s="146"/>
      <c r="I300" s="146"/>
    </row>
    <row r="301" spans="7:9" s="133" customFormat="1" ht="12.75">
      <c r="G301" s="146"/>
      <c r="I301" s="146"/>
    </row>
    <row r="302" spans="7:9" s="133" customFormat="1" ht="12.75">
      <c r="G302" s="146"/>
      <c r="I302" s="146"/>
    </row>
    <row r="303" spans="7:9" s="133" customFormat="1" ht="12.75">
      <c r="G303" s="146"/>
      <c r="I303" s="146"/>
    </row>
    <row r="304" spans="7:9" s="133" customFormat="1" ht="12.75">
      <c r="G304" s="146"/>
      <c r="I304" s="146"/>
    </row>
    <row r="305" spans="7:9" s="133" customFormat="1" ht="12.75">
      <c r="G305" s="146"/>
      <c r="I305" s="146"/>
    </row>
    <row r="306" spans="7:9" s="133" customFormat="1" ht="12.75">
      <c r="G306" s="146"/>
      <c r="I306" s="146"/>
    </row>
    <row r="307" spans="7:9" s="133" customFormat="1" ht="12.75">
      <c r="G307" s="146"/>
      <c r="I307" s="146"/>
    </row>
    <row r="308" spans="7:9" s="133" customFormat="1" ht="12.75">
      <c r="G308" s="146"/>
      <c r="I308" s="146"/>
    </row>
    <row r="309" spans="7:9" s="133" customFormat="1" ht="12.75">
      <c r="G309" s="146"/>
      <c r="I309" s="146"/>
    </row>
    <row r="310" spans="7:9" s="133" customFormat="1" ht="12.75">
      <c r="G310" s="146"/>
      <c r="I310" s="146"/>
    </row>
    <row r="311" spans="7:9" s="133" customFormat="1" ht="12.75">
      <c r="G311" s="146"/>
      <c r="I311" s="146"/>
    </row>
    <row r="312" spans="7:9" s="133" customFormat="1" ht="12.75">
      <c r="G312" s="146"/>
      <c r="I312" s="146"/>
    </row>
    <row r="313" spans="7:9" s="133" customFormat="1" ht="12.75">
      <c r="G313" s="146"/>
      <c r="I313" s="146"/>
    </row>
    <row r="314" spans="7:9" s="133" customFormat="1" ht="12.75">
      <c r="G314" s="146"/>
      <c r="I314" s="146"/>
    </row>
    <row r="315" spans="7:9" s="133" customFormat="1" ht="12.75">
      <c r="G315" s="146"/>
      <c r="I315" s="146"/>
    </row>
    <row r="316" spans="7:9" s="133" customFormat="1" ht="12.75">
      <c r="G316" s="146"/>
      <c r="I316" s="146"/>
    </row>
    <row r="317" spans="7:9" s="133" customFormat="1" ht="12.75">
      <c r="G317" s="146"/>
      <c r="I317" s="146"/>
    </row>
    <row r="318" spans="7:9" s="133" customFormat="1" ht="12.75">
      <c r="G318" s="146"/>
      <c r="I318" s="146"/>
    </row>
    <row r="319" spans="7:9" s="133" customFormat="1" ht="12.75">
      <c r="G319" s="146"/>
      <c r="I319" s="146"/>
    </row>
    <row r="320" spans="7:9" s="133" customFormat="1" ht="12.75">
      <c r="G320" s="146"/>
      <c r="I320" s="146"/>
    </row>
    <row r="321" spans="7:9" s="133" customFormat="1" ht="12.75">
      <c r="G321" s="146"/>
      <c r="I321" s="146"/>
    </row>
    <row r="322" spans="7:9" s="133" customFormat="1" ht="12.75">
      <c r="G322" s="146"/>
      <c r="I322" s="146"/>
    </row>
    <row r="323" spans="7:9" s="133" customFormat="1" ht="12.75">
      <c r="G323" s="146"/>
      <c r="I323" s="146"/>
    </row>
    <row r="324" spans="7:9" s="133" customFormat="1" ht="12.75">
      <c r="G324" s="146"/>
      <c r="I324" s="146"/>
    </row>
    <row r="325" spans="7:9" s="133" customFormat="1" ht="12.75">
      <c r="G325" s="146"/>
      <c r="I325" s="146"/>
    </row>
    <row r="326" spans="7:9" s="133" customFormat="1" ht="12.75">
      <c r="G326" s="146"/>
      <c r="I326" s="146"/>
    </row>
    <row r="327" spans="7:9" s="133" customFormat="1" ht="12.75">
      <c r="G327" s="146"/>
      <c r="I327" s="146"/>
    </row>
    <row r="328" spans="7:9" s="133" customFormat="1" ht="12.75">
      <c r="G328" s="146"/>
      <c r="I328" s="146"/>
    </row>
    <row r="329" spans="7:9" s="133" customFormat="1" ht="12.75">
      <c r="G329" s="146"/>
      <c r="I329" s="146"/>
    </row>
    <row r="330" spans="7:9" s="133" customFormat="1" ht="12.75">
      <c r="G330" s="146"/>
      <c r="I330" s="146"/>
    </row>
    <row r="331" spans="7:9" s="133" customFormat="1" ht="12.75">
      <c r="G331" s="146"/>
      <c r="I331" s="146"/>
    </row>
    <row r="332" spans="7:9" s="133" customFormat="1" ht="12.75">
      <c r="G332" s="146"/>
      <c r="I332" s="146"/>
    </row>
    <row r="333" spans="7:9" s="133" customFormat="1" ht="12.75">
      <c r="G333" s="146"/>
      <c r="I333" s="146"/>
    </row>
    <row r="334" spans="7:9" s="133" customFormat="1" ht="12.75">
      <c r="G334" s="146"/>
      <c r="I334" s="146"/>
    </row>
    <row r="335" spans="7:9" s="133" customFormat="1" ht="12.75">
      <c r="G335" s="146"/>
      <c r="I335" s="146"/>
    </row>
    <row r="336" spans="7:9" s="133" customFormat="1" ht="12.75">
      <c r="G336" s="146"/>
      <c r="I336" s="146"/>
    </row>
    <row r="337" spans="7:9" s="133" customFormat="1" ht="12.75">
      <c r="G337" s="146"/>
      <c r="I337" s="146"/>
    </row>
    <row r="338" spans="7:9" s="133" customFormat="1" ht="12.75">
      <c r="G338" s="146"/>
      <c r="I338" s="146"/>
    </row>
    <row r="339" spans="7:9" s="133" customFormat="1" ht="12.75">
      <c r="G339" s="146"/>
      <c r="I339" s="146"/>
    </row>
    <row r="340" spans="7:9" s="133" customFormat="1" ht="12.75">
      <c r="G340" s="146"/>
      <c r="I340" s="146"/>
    </row>
    <row r="341" spans="7:9" s="133" customFormat="1" ht="12.75">
      <c r="G341" s="146"/>
      <c r="I341" s="146"/>
    </row>
    <row r="342" spans="7:9" s="133" customFormat="1" ht="12.75">
      <c r="G342" s="146"/>
      <c r="I342" s="146"/>
    </row>
    <row r="343" spans="7:9" s="133" customFormat="1" ht="12.75">
      <c r="G343" s="146"/>
      <c r="I343" s="146"/>
    </row>
    <row r="344" spans="7:9" s="133" customFormat="1" ht="12.75">
      <c r="G344" s="146"/>
      <c r="I344" s="146"/>
    </row>
    <row r="345" spans="7:9" s="133" customFormat="1" ht="12.75">
      <c r="G345" s="146"/>
      <c r="I345" s="146"/>
    </row>
    <row r="346" spans="7:9" s="133" customFormat="1" ht="12.75">
      <c r="G346" s="146"/>
      <c r="I346" s="146"/>
    </row>
    <row r="347" spans="7:9" s="133" customFormat="1" ht="12.75">
      <c r="G347" s="146"/>
      <c r="I347" s="146"/>
    </row>
    <row r="348" spans="7:9" s="133" customFormat="1" ht="12.75">
      <c r="G348" s="146"/>
      <c r="I348" s="146"/>
    </row>
    <row r="349" spans="7:9" s="133" customFormat="1" ht="12.75">
      <c r="G349" s="146"/>
      <c r="I349" s="146"/>
    </row>
    <row r="350" spans="7:9" s="133" customFormat="1" ht="12.75">
      <c r="G350" s="146"/>
      <c r="I350" s="146"/>
    </row>
    <row r="351" spans="7:9" s="133" customFormat="1" ht="12.75">
      <c r="G351" s="146"/>
      <c r="I351" s="146"/>
    </row>
    <row r="352" spans="7:9" s="133" customFormat="1" ht="12.75">
      <c r="G352" s="146"/>
      <c r="I352" s="146"/>
    </row>
    <row r="353" spans="7:9" s="133" customFormat="1" ht="12.75">
      <c r="G353" s="146"/>
      <c r="I353" s="146"/>
    </row>
    <row r="354" spans="7:9" s="133" customFormat="1" ht="12.75">
      <c r="G354" s="146"/>
      <c r="I354" s="146"/>
    </row>
    <row r="355" spans="7:9" s="133" customFormat="1" ht="12.75">
      <c r="G355" s="146"/>
      <c r="I355" s="146"/>
    </row>
    <row r="356" spans="7:9" s="133" customFormat="1" ht="12.75">
      <c r="G356" s="146"/>
      <c r="I356" s="146"/>
    </row>
    <row r="357" spans="7:9" s="133" customFormat="1" ht="12.75">
      <c r="G357" s="146"/>
      <c r="I357" s="146"/>
    </row>
    <row r="358" spans="7:9" s="133" customFormat="1" ht="12.75">
      <c r="G358" s="146"/>
      <c r="I358" s="146"/>
    </row>
    <row r="359" spans="7:9" s="133" customFormat="1" ht="12.75">
      <c r="G359" s="146"/>
      <c r="I359" s="146"/>
    </row>
    <row r="360" spans="7:9" s="133" customFormat="1" ht="12.75">
      <c r="G360" s="146"/>
      <c r="I360" s="146"/>
    </row>
    <row r="361" spans="7:9" s="133" customFormat="1" ht="12.75">
      <c r="G361" s="146"/>
      <c r="I361" s="146"/>
    </row>
    <row r="362" spans="7:9" s="133" customFormat="1" ht="12.75">
      <c r="G362" s="146"/>
      <c r="I362" s="146"/>
    </row>
    <row r="363" spans="7:9" s="133" customFormat="1" ht="12.75">
      <c r="G363" s="146"/>
      <c r="I363" s="146"/>
    </row>
    <row r="364" spans="7:9" s="133" customFormat="1" ht="12.75">
      <c r="G364" s="146"/>
      <c r="I364" s="146"/>
    </row>
    <row r="365" spans="7:9" s="133" customFormat="1" ht="12.75">
      <c r="G365" s="146"/>
      <c r="I365" s="146"/>
    </row>
    <row r="366" spans="7:9" s="133" customFormat="1" ht="12.75">
      <c r="G366" s="146"/>
      <c r="I366" s="146"/>
    </row>
    <row r="367" spans="7:9" s="133" customFormat="1" ht="12.75">
      <c r="G367" s="146"/>
      <c r="I367" s="146"/>
    </row>
    <row r="368" spans="7:9" s="133" customFormat="1" ht="12.75">
      <c r="G368" s="146"/>
      <c r="I368" s="146"/>
    </row>
    <row r="369" spans="7:9" s="133" customFormat="1" ht="12.75">
      <c r="G369" s="146"/>
      <c r="I369" s="146"/>
    </row>
    <row r="370" spans="7:9" s="133" customFormat="1" ht="12.75">
      <c r="G370" s="146"/>
      <c r="I370" s="146"/>
    </row>
    <row r="371" spans="7:9" s="133" customFormat="1" ht="12.75">
      <c r="G371" s="146"/>
      <c r="I371" s="146"/>
    </row>
    <row r="372" spans="7:9" s="133" customFormat="1" ht="12.75">
      <c r="G372" s="146"/>
      <c r="I372" s="146"/>
    </row>
    <row r="373" spans="7:9" s="133" customFormat="1" ht="12.75">
      <c r="G373" s="146"/>
      <c r="I373" s="146"/>
    </row>
    <row r="374" spans="7:9" s="133" customFormat="1" ht="12.75">
      <c r="G374" s="146"/>
      <c r="I374" s="146"/>
    </row>
    <row r="375" spans="7:9" s="133" customFormat="1" ht="12.75">
      <c r="G375" s="146"/>
      <c r="I375" s="146"/>
    </row>
    <row r="376" spans="7:9" s="133" customFormat="1" ht="12.75">
      <c r="G376" s="146"/>
      <c r="I376" s="146"/>
    </row>
    <row r="377" spans="7:9" s="133" customFormat="1" ht="12.75">
      <c r="G377" s="146"/>
      <c r="I377" s="146"/>
    </row>
    <row r="378" spans="7:9" s="133" customFormat="1" ht="12.75">
      <c r="G378" s="146"/>
      <c r="I378" s="146"/>
    </row>
    <row r="379" spans="7:9" s="133" customFormat="1" ht="12.75">
      <c r="G379" s="146"/>
      <c r="I379" s="146"/>
    </row>
    <row r="380" spans="7:9" s="133" customFormat="1" ht="12.75">
      <c r="G380" s="146"/>
      <c r="I380" s="146"/>
    </row>
    <row r="381" spans="7:9" s="133" customFormat="1" ht="12.75">
      <c r="G381" s="146"/>
      <c r="I381" s="146"/>
    </row>
    <row r="382" spans="7:9" s="133" customFormat="1" ht="12.75">
      <c r="G382" s="146"/>
      <c r="I382" s="146"/>
    </row>
    <row r="383" spans="7:9" s="133" customFormat="1" ht="12.75">
      <c r="G383" s="146"/>
      <c r="I383" s="146"/>
    </row>
    <row r="384" spans="7:9" s="133" customFormat="1" ht="12.75">
      <c r="G384" s="146"/>
      <c r="I384" s="146"/>
    </row>
    <row r="385" spans="7:9" s="133" customFormat="1" ht="12.75">
      <c r="G385" s="146"/>
      <c r="I385" s="146"/>
    </row>
    <row r="386" spans="7:9" s="133" customFormat="1" ht="12.75">
      <c r="G386" s="146"/>
      <c r="I386" s="146"/>
    </row>
    <row r="387" spans="7:9" s="133" customFormat="1" ht="12.75">
      <c r="G387" s="146"/>
      <c r="I387" s="146"/>
    </row>
    <row r="388" spans="7:9" s="133" customFormat="1" ht="12.75">
      <c r="G388" s="146"/>
      <c r="I388" s="146"/>
    </row>
    <row r="389" spans="7:9" s="133" customFormat="1" ht="12.75">
      <c r="G389" s="146"/>
      <c r="I389" s="146"/>
    </row>
    <row r="390" spans="7:9" s="133" customFormat="1" ht="12.75">
      <c r="G390" s="146"/>
      <c r="I390" s="146"/>
    </row>
    <row r="391" spans="7:9" s="133" customFormat="1" ht="12.75">
      <c r="G391" s="146"/>
      <c r="I391" s="146"/>
    </row>
    <row r="392" spans="7:9" s="133" customFormat="1" ht="12.75">
      <c r="G392" s="146"/>
      <c r="I392" s="146"/>
    </row>
    <row r="393" spans="7:9" s="133" customFormat="1" ht="12.75">
      <c r="G393" s="146"/>
      <c r="I393" s="146"/>
    </row>
    <row r="394" spans="7:9" s="133" customFormat="1" ht="12.75">
      <c r="G394" s="146"/>
      <c r="I394" s="146"/>
    </row>
    <row r="395" spans="7:9" s="133" customFormat="1" ht="12.75">
      <c r="G395" s="146"/>
      <c r="I395" s="146"/>
    </row>
    <row r="396" spans="7:9" s="133" customFormat="1" ht="12.75">
      <c r="G396" s="146"/>
      <c r="I396" s="146"/>
    </row>
    <row r="397" spans="7:9" s="133" customFormat="1" ht="12.75">
      <c r="G397" s="146"/>
      <c r="I397" s="146"/>
    </row>
    <row r="398" spans="7:9" s="133" customFormat="1" ht="12.75">
      <c r="G398" s="146"/>
      <c r="I398" s="146"/>
    </row>
    <row r="399" spans="7:9" s="133" customFormat="1" ht="12.75">
      <c r="G399" s="146"/>
      <c r="I399" s="146"/>
    </row>
    <row r="400" spans="7:9" s="133" customFormat="1" ht="12.75">
      <c r="G400" s="146"/>
      <c r="I400" s="146"/>
    </row>
    <row r="401" spans="7:9" s="133" customFormat="1" ht="12.75">
      <c r="G401" s="146"/>
      <c r="I401" s="146"/>
    </row>
    <row r="402" spans="7:9" s="133" customFormat="1" ht="12.75">
      <c r="G402" s="146"/>
      <c r="I402" s="146"/>
    </row>
    <row r="403" spans="7:9" s="133" customFormat="1" ht="12.75">
      <c r="G403" s="146"/>
      <c r="I403" s="146"/>
    </row>
    <row r="404" spans="7:9" s="133" customFormat="1" ht="12.75">
      <c r="G404" s="146"/>
      <c r="I404" s="146"/>
    </row>
    <row r="405" spans="7:9" s="133" customFormat="1" ht="12.75">
      <c r="G405" s="146"/>
      <c r="I405" s="146"/>
    </row>
    <row r="406" spans="7:9" s="133" customFormat="1" ht="12.75">
      <c r="G406" s="146"/>
      <c r="I406" s="146"/>
    </row>
    <row r="407" spans="7:9" s="133" customFormat="1" ht="12.75">
      <c r="G407" s="146"/>
      <c r="I407" s="146"/>
    </row>
    <row r="408" spans="7:9" s="133" customFormat="1" ht="12.75">
      <c r="G408" s="146"/>
      <c r="I408" s="146"/>
    </row>
    <row r="409" spans="7:9" s="133" customFormat="1" ht="12.75">
      <c r="G409" s="146"/>
      <c r="I409" s="146"/>
    </row>
    <row r="410" spans="7:9" s="133" customFormat="1" ht="12.75">
      <c r="G410" s="146"/>
      <c r="I410" s="146"/>
    </row>
    <row r="411" spans="7:9" s="133" customFormat="1" ht="12.75">
      <c r="G411" s="146"/>
      <c r="I411" s="146"/>
    </row>
    <row r="412" spans="7:9" s="133" customFormat="1" ht="12.75">
      <c r="G412" s="146"/>
      <c r="I412" s="146"/>
    </row>
    <row r="413" spans="7:9" s="133" customFormat="1" ht="12.75">
      <c r="G413" s="146"/>
      <c r="I413" s="146"/>
    </row>
    <row r="414" spans="7:9" s="133" customFormat="1" ht="12.75">
      <c r="G414" s="146"/>
      <c r="I414" s="146"/>
    </row>
    <row r="415" spans="7:9" s="133" customFormat="1" ht="12.75">
      <c r="G415" s="146"/>
      <c r="I415" s="146"/>
    </row>
    <row r="416" spans="7:9" s="133" customFormat="1" ht="12.75">
      <c r="G416" s="146"/>
      <c r="I416" s="146"/>
    </row>
    <row r="417" spans="7:9" s="133" customFormat="1" ht="12.75">
      <c r="G417" s="146"/>
      <c r="I417" s="146"/>
    </row>
    <row r="418" spans="7:9" s="133" customFormat="1" ht="12.75">
      <c r="G418" s="146"/>
      <c r="I418" s="146"/>
    </row>
    <row r="419" spans="7:9" s="133" customFormat="1" ht="12.75">
      <c r="G419" s="146"/>
      <c r="I419" s="146"/>
    </row>
    <row r="420" spans="7:9" s="133" customFormat="1" ht="12.75">
      <c r="G420" s="146"/>
      <c r="I420" s="146"/>
    </row>
    <row r="421" spans="7:9" s="133" customFormat="1" ht="12.75">
      <c r="G421" s="146"/>
      <c r="I421" s="146"/>
    </row>
    <row r="422" spans="7:9" s="133" customFormat="1" ht="12.75">
      <c r="G422" s="146"/>
      <c r="I422" s="146"/>
    </row>
    <row r="423" spans="7:9" s="133" customFormat="1" ht="12.75">
      <c r="G423" s="146"/>
      <c r="I423" s="146"/>
    </row>
    <row r="424" spans="7:9" s="133" customFormat="1" ht="12.75">
      <c r="G424" s="146"/>
      <c r="I424" s="146"/>
    </row>
    <row r="425" spans="7:9" s="133" customFormat="1" ht="12.75">
      <c r="G425" s="146"/>
      <c r="I425" s="146"/>
    </row>
    <row r="426" spans="7:9" s="133" customFormat="1" ht="12.75">
      <c r="G426" s="146"/>
      <c r="I426" s="146"/>
    </row>
    <row r="427" spans="7:9" s="133" customFormat="1" ht="12.75">
      <c r="G427" s="146"/>
      <c r="I427" s="146"/>
    </row>
    <row r="428" spans="7:9" s="133" customFormat="1" ht="12.75">
      <c r="G428" s="146"/>
      <c r="I428" s="146"/>
    </row>
    <row r="429" spans="7:9" s="133" customFormat="1" ht="12.75">
      <c r="G429" s="146"/>
      <c r="I429" s="146"/>
    </row>
    <row r="430" spans="7:9" s="133" customFormat="1" ht="12.75">
      <c r="G430" s="146"/>
      <c r="I430" s="146"/>
    </row>
    <row r="431" spans="7:9" s="133" customFormat="1" ht="12.75">
      <c r="G431" s="146"/>
      <c r="I431" s="146"/>
    </row>
    <row r="432" spans="7:9" s="133" customFormat="1" ht="12.75">
      <c r="G432" s="146"/>
      <c r="I432" s="146"/>
    </row>
    <row r="433" spans="7:9" s="133" customFormat="1" ht="12.75">
      <c r="G433" s="146"/>
      <c r="I433" s="146"/>
    </row>
    <row r="434" spans="7:9" s="133" customFormat="1" ht="12.75">
      <c r="G434" s="146"/>
      <c r="I434" s="146"/>
    </row>
    <row r="435" spans="7:9" s="133" customFormat="1" ht="12.75">
      <c r="G435" s="146"/>
      <c r="I435" s="146"/>
    </row>
    <row r="436" spans="7:9" s="133" customFormat="1" ht="12.75">
      <c r="G436" s="146"/>
      <c r="I436" s="146"/>
    </row>
    <row r="437" spans="7:9" s="133" customFormat="1" ht="12.75">
      <c r="G437" s="146"/>
      <c r="I437" s="146"/>
    </row>
    <row r="438" spans="7:9" s="133" customFormat="1" ht="12.75">
      <c r="G438" s="146"/>
      <c r="I438" s="146"/>
    </row>
    <row r="439" spans="7:9" s="133" customFormat="1" ht="12.75">
      <c r="G439" s="146"/>
      <c r="I439" s="146"/>
    </row>
    <row r="440" spans="7:9" s="133" customFormat="1" ht="12.75">
      <c r="G440" s="146"/>
      <c r="I440" s="146"/>
    </row>
    <row r="441" spans="7:9" s="133" customFormat="1" ht="12.75">
      <c r="G441" s="146"/>
      <c r="I441" s="146"/>
    </row>
    <row r="442" spans="7:9" s="133" customFormat="1" ht="12.75">
      <c r="G442" s="146"/>
      <c r="I442" s="146"/>
    </row>
    <row r="443" spans="7:9" s="133" customFormat="1" ht="12.75">
      <c r="G443" s="146"/>
      <c r="I443" s="146"/>
    </row>
    <row r="444" spans="7:9" s="133" customFormat="1" ht="12.75">
      <c r="G444" s="146"/>
      <c r="I444" s="146"/>
    </row>
    <row r="445" spans="7:9" s="133" customFormat="1" ht="12.75">
      <c r="G445" s="146"/>
      <c r="I445" s="146"/>
    </row>
    <row r="446" spans="7:9" s="133" customFormat="1" ht="12.75">
      <c r="G446" s="146"/>
      <c r="I446" s="146"/>
    </row>
    <row r="447" spans="7:9" s="133" customFormat="1" ht="12.75">
      <c r="G447" s="146"/>
      <c r="I447" s="146"/>
    </row>
    <row r="448" spans="7:9" s="133" customFormat="1" ht="12.75">
      <c r="G448" s="146"/>
      <c r="I448" s="146"/>
    </row>
    <row r="449" spans="7:9" s="133" customFormat="1" ht="12.75">
      <c r="G449" s="146"/>
      <c r="I449" s="146"/>
    </row>
    <row r="450" spans="7:9" s="133" customFormat="1" ht="12.75">
      <c r="G450" s="146"/>
      <c r="I450" s="146"/>
    </row>
    <row r="451" spans="7:9" s="133" customFormat="1" ht="12.75">
      <c r="G451" s="146"/>
      <c r="I451" s="146"/>
    </row>
    <row r="452" spans="7:9" s="133" customFormat="1" ht="12.75">
      <c r="G452" s="146"/>
      <c r="I452" s="146"/>
    </row>
    <row r="453" spans="7:9" s="133" customFormat="1" ht="12.75">
      <c r="G453" s="146"/>
      <c r="I453" s="146"/>
    </row>
    <row r="454" spans="7:9" s="133" customFormat="1" ht="12.75">
      <c r="G454" s="146"/>
      <c r="I454" s="146"/>
    </row>
    <row r="455" spans="7:9" s="133" customFormat="1" ht="12.75">
      <c r="G455" s="146"/>
      <c r="I455" s="146"/>
    </row>
    <row r="456" spans="7:9" s="133" customFormat="1" ht="12.75">
      <c r="G456" s="146"/>
      <c r="I456" s="146"/>
    </row>
    <row r="457" spans="7:9" s="133" customFormat="1" ht="12.75">
      <c r="G457" s="146"/>
      <c r="I457" s="146"/>
    </row>
    <row r="458" spans="7:9" s="133" customFormat="1" ht="12.75">
      <c r="G458" s="146"/>
      <c r="I458" s="146"/>
    </row>
    <row r="459" spans="7:9" s="133" customFormat="1" ht="12.75">
      <c r="G459" s="146"/>
      <c r="I459" s="146"/>
    </row>
    <row r="460" spans="7:9" s="133" customFormat="1" ht="12.75">
      <c r="G460" s="146"/>
      <c r="I460" s="146"/>
    </row>
    <row r="461" spans="7:9" s="133" customFormat="1" ht="12.75">
      <c r="G461" s="146"/>
      <c r="I461" s="146"/>
    </row>
    <row r="462" spans="7:9" s="133" customFormat="1" ht="12.75">
      <c r="G462" s="146"/>
      <c r="I462" s="146"/>
    </row>
    <row r="463" spans="7:9" s="133" customFormat="1" ht="12.75">
      <c r="G463" s="146"/>
      <c r="I463" s="146"/>
    </row>
    <row r="464" spans="7:9" s="133" customFormat="1" ht="12.75">
      <c r="G464" s="146"/>
      <c r="I464" s="146"/>
    </row>
    <row r="465" spans="7:9" s="133" customFormat="1" ht="12.75">
      <c r="G465" s="146"/>
      <c r="I465" s="146"/>
    </row>
    <row r="466" spans="7:9" s="133" customFormat="1" ht="12.75">
      <c r="G466" s="146"/>
      <c r="I466" s="146"/>
    </row>
    <row r="467" spans="7:9" s="133" customFormat="1" ht="12.75">
      <c r="G467" s="146"/>
      <c r="I467" s="146"/>
    </row>
    <row r="468" spans="7:9" s="133" customFormat="1" ht="12.75">
      <c r="G468" s="146"/>
      <c r="I468" s="146"/>
    </row>
    <row r="469" spans="7:9" s="133" customFormat="1" ht="12.75">
      <c r="G469" s="146"/>
      <c r="I469" s="146"/>
    </row>
    <row r="470" spans="7:9" s="133" customFormat="1" ht="12.75">
      <c r="G470" s="146"/>
      <c r="I470" s="146"/>
    </row>
    <row r="471" spans="7:9" s="133" customFormat="1" ht="12.75">
      <c r="G471" s="146"/>
      <c r="I471" s="146"/>
    </row>
    <row r="472" spans="7:9" s="133" customFormat="1" ht="12.75">
      <c r="G472" s="146"/>
      <c r="I472" s="146"/>
    </row>
    <row r="473" spans="7:9" s="133" customFormat="1" ht="12.75">
      <c r="G473" s="146"/>
      <c r="I473" s="146"/>
    </row>
    <row r="474" spans="7:9" s="133" customFormat="1" ht="12.75">
      <c r="G474" s="146"/>
      <c r="I474" s="146"/>
    </row>
    <row r="475" spans="7:9" s="133" customFormat="1" ht="12.75">
      <c r="G475" s="146"/>
      <c r="I475" s="146"/>
    </row>
    <row r="476" spans="7:9" s="133" customFormat="1" ht="12.75">
      <c r="G476" s="146"/>
      <c r="I476" s="146"/>
    </row>
    <row r="477" spans="7:9" s="133" customFormat="1" ht="12.75">
      <c r="G477" s="146"/>
      <c r="I477" s="146"/>
    </row>
    <row r="478" spans="7:9" s="133" customFormat="1" ht="12.75">
      <c r="G478" s="146"/>
      <c r="I478" s="146"/>
    </row>
    <row r="479" spans="7:9" s="133" customFormat="1" ht="12.75">
      <c r="G479" s="146"/>
      <c r="I479" s="146"/>
    </row>
    <row r="480" spans="7:9" s="133" customFormat="1" ht="12.75">
      <c r="G480" s="146"/>
      <c r="I480" s="146"/>
    </row>
    <row r="481" spans="7:9" s="133" customFormat="1" ht="12.75">
      <c r="G481" s="146"/>
      <c r="I481" s="146"/>
    </row>
    <row r="482" spans="7:9" s="133" customFormat="1" ht="12.75">
      <c r="G482" s="146"/>
      <c r="I482" s="146"/>
    </row>
    <row r="483" spans="7:9" s="133" customFormat="1" ht="12.75">
      <c r="G483" s="146"/>
      <c r="I483" s="146"/>
    </row>
    <row r="484" spans="7:9" s="133" customFormat="1" ht="12.75">
      <c r="G484" s="146"/>
      <c r="I484" s="146"/>
    </row>
    <row r="485" spans="7:9" s="133" customFormat="1" ht="12.75">
      <c r="G485" s="146"/>
      <c r="I485" s="146"/>
    </row>
    <row r="486" spans="7:9" s="133" customFormat="1" ht="12.75">
      <c r="G486" s="146"/>
      <c r="I486" s="146"/>
    </row>
    <row r="487" spans="7:9" s="133" customFormat="1" ht="12.75">
      <c r="G487" s="146"/>
      <c r="I487" s="146"/>
    </row>
    <row r="488" spans="7:9" s="133" customFormat="1" ht="12.75">
      <c r="G488" s="146"/>
      <c r="I488" s="146"/>
    </row>
    <row r="489" spans="7:9" s="133" customFormat="1" ht="12.75">
      <c r="G489" s="146"/>
      <c r="I489" s="146"/>
    </row>
    <row r="490" spans="7:9" s="133" customFormat="1" ht="12.75">
      <c r="G490" s="146"/>
      <c r="I490" s="146"/>
    </row>
    <row r="491" spans="7:9" s="133" customFormat="1" ht="12.75">
      <c r="G491" s="146"/>
      <c r="I491" s="146"/>
    </row>
    <row r="492" spans="7:9" s="133" customFormat="1" ht="12.75">
      <c r="G492" s="146"/>
      <c r="I492" s="146"/>
    </row>
    <row r="493" spans="7:9" s="133" customFormat="1" ht="12.75">
      <c r="G493" s="146"/>
      <c r="I493" s="146"/>
    </row>
    <row r="494" spans="7:9" s="133" customFormat="1" ht="12.75">
      <c r="G494" s="146"/>
      <c r="I494" s="146"/>
    </row>
    <row r="495" spans="7:9" s="133" customFormat="1" ht="12.75">
      <c r="G495" s="146"/>
      <c r="I495" s="146"/>
    </row>
    <row r="496" spans="7:9" s="133" customFormat="1" ht="12.75">
      <c r="G496" s="146"/>
      <c r="I496" s="146"/>
    </row>
    <row r="497" spans="7:9" s="133" customFormat="1" ht="12.75">
      <c r="G497" s="146"/>
      <c r="I497" s="146"/>
    </row>
    <row r="498" spans="7:9" s="133" customFormat="1" ht="12.75">
      <c r="G498" s="146"/>
      <c r="I498" s="146"/>
    </row>
    <row r="499" spans="7:9" s="133" customFormat="1" ht="12.75">
      <c r="G499" s="146"/>
      <c r="I499" s="146"/>
    </row>
    <row r="500" spans="7:9" s="133" customFormat="1" ht="12.75">
      <c r="G500" s="146"/>
      <c r="I500" s="146"/>
    </row>
    <row r="501" spans="7:9" s="133" customFormat="1" ht="12.75">
      <c r="G501" s="146"/>
      <c r="I501" s="146"/>
    </row>
    <row r="502" spans="7:9" s="133" customFormat="1" ht="12.75">
      <c r="G502" s="146"/>
      <c r="I502" s="146"/>
    </row>
    <row r="503" spans="7:9" s="133" customFormat="1" ht="12.75">
      <c r="G503" s="146"/>
      <c r="I503" s="146"/>
    </row>
    <row r="504" spans="7:9" s="133" customFormat="1" ht="12.75">
      <c r="G504" s="146"/>
      <c r="I504" s="146"/>
    </row>
    <row r="505" spans="7:9" s="133" customFormat="1" ht="12.75">
      <c r="G505" s="146"/>
      <c r="I505" s="146"/>
    </row>
    <row r="506" spans="7:9" s="133" customFormat="1" ht="12.75">
      <c r="G506" s="146"/>
      <c r="I506" s="146"/>
    </row>
    <row r="507" spans="7:9" s="133" customFormat="1" ht="12.75">
      <c r="G507" s="146"/>
      <c r="I507" s="146"/>
    </row>
    <row r="508" spans="7:9" s="133" customFormat="1" ht="12.75">
      <c r="G508" s="146"/>
      <c r="I508" s="146"/>
    </row>
    <row r="509" spans="7:9" s="133" customFormat="1" ht="12.75">
      <c r="G509" s="146"/>
      <c r="I509" s="146"/>
    </row>
    <row r="510" spans="7:9" s="133" customFormat="1" ht="12.75">
      <c r="G510" s="146"/>
      <c r="I510" s="146"/>
    </row>
    <row r="511" spans="7:9" s="133" customFormat="1" ht="12.75">
      <c r="G511" s="146"/>
      <c r="I511" s="146"/>
    </row>
    <row r="512" spans="7:9" s="133" customFormat="1" ht="12.75">
      <c r="G512" s="146"/>
      <c r="I512" s="146"/>
    </row>
    <row r="513" spans="7:9" s="133" customFormat="1" ht="12.75">
      <c r="G513" s="146"/>
      <c r="I513" s="146"/>
    </row>
    <row r="514" spans="7:9" s="133" customFormat="1" ht="12.75">
      <c r="G514" s="146"/>
      <c r="I514" s="146"/>
    </row>
    <row r="515" spans="7:9" s="133" customFormat="1" ht="12.75">
      <c r="G515" s="146"/>
      <c r="I515" s="146"/>
    </row>
    <row r="516" spans="7:9" s="133" customFormat="1" ht="12.75">
      <c r="G516" s="146"/>
      <c r="I516" s="146"/>
    </row>
    <row r="517" spans="7:9" s="133" customFormat="1" ht="12.75">
      <c r="G517" s="146"/>
      <c r="I517" s="146"/>
    </row>
    <row r="518" spans="7:9" s="133" customFormat="1" ht="12.75">
      <c r="G518" s="146"/>
      <c r="I518" s="146"/>
    </row>
    <row r="519" spans="7:9" s="133" customFormat="1" ht="12.75">
      <c r="G519" s="146"/>
      <c r="I519" s="146"/>
    </row>
    <row r="520" spans="7:9" s="133" customFormat="1" ht="12.75">
      <c r="G520" s="146"/>
      <c r="I520" s="146"/>
    </row>
    <row r="521" spans="7:9" s="133" customFormat="1" ht="12.75">
      <c r="G521" s="146"/>
      <c r="I521" s="146"/>
    </row>
    <row r="522" spans="7:9" s="133" customFormat="1" ht="12.75">
      <c r="G522" s="146"/>
      <c r="I522" s="146"/>
    </row>
    <row r="523" spans="7:9" s="133" customFormat="1" ht="12.75">
      <c r="G523" s="146"/>
      <c r="I523" s="146"/>
    </row>
    <row r="524" spans="7:9" s="133" customFormat="1" ht="12.75">
      <c r="G524" s="146"/>
      <c r="I524" s="146"/>
    </row>
    <row r="525" spans="7:9" s="133" customFormat="1" ht="12.75">
      <c r="G525" s="146"/>
      <c r="I525" s="146"/>
    </row>
    <row r="526" spans="7:9" s="133" customFormat="1" ht="12.75">
      <c r="G526" s="146"/>
      <c r="I526" s="146"/>
    </row>
    <row r="527" spans="7:9" s="133" customFormat="1" ht="12.75">
      <c r="G527" s="146"/>
      <c r="I527" s="146"/>
    </row>
    <row r="528" spans="7:9" s="133" customFormat="1" ht="12.75">
      <c r="G528" s="146"/>
      <c r="I528" s="146"/>
    </row>
    <row r="529" spans="7:9" s="133" customFormat="1" ht="12.75">
      <c r="G529" s="146"/>
      <c r="I529" s="146"/>
    </row>
    <row r="530" spans="7:9" s="133" customFormat="1" ht="12.75">
      <c r="G530" s="146"/>
      <c r="I530" s="146"/>
    </row>
    <row r="531" spans="7:9" s="133" customFormat="1" ht="12.75">
      <c r="G531" s="146"/>
      <c r="I531" s="146"/>
    </row>
    <row r="532" spans="7:9" s="133" customFormat="1" ht="12.75">
      <c r="G532" s="146"/>
      <c r="I532" s="146"/>
    </row>
    <row r="533" spans="7:9" s="133" customFormat="1" ht="12.75">
      <c r="G533" s="146"/>
      <c r="I533" s="146"/>
    </row>
    <row r="534" spans="7:9" s="133" customFormat="1" ht="12.75">
      <c r="G534" s="146"/>
      <c r="I534" s="146"/>
    </row>
    <row r="535" spans="7:9" s="133" customFormat="1" ht="12.75">
      <c r="G535" s="146"/>
      <c r="I535" s="146"/>
    </row>
    <row r="536" spans="7:9" s="133" customFormat="1" ht="12.75">
      <c r="G536" s="146"/>
      <c r="I536" s="146"/>
    </row>
    <row r="537" spans="7:9" s="133" customFormat="1" ht="12.75">
      <c r="G537" s="146"/>
      <c r="I537" s="146"/>
    </row>
    <row r="538" spans="7:9" s="133" customFormat="1" ht="12.75">
      <c r="G538" s="146"/>
      <c r="I538" s="146"/>
    </row>
    <row r="539" spans="7:9" s="133" customFormat="1" ht="12.75">
      <c r="G539" s="146"/>
      <c r="I539" s="146"/>
    </row>
    <row r="540" spans="7:9" s="133" customFormat="1" ht="12.75">
      <c r="G540" s="146"/>
      <c r="I540" s="146"/>
    </row>
    <row r="541" spans="7:9" s="133" customFormat="1" ht="12.75">
      <c r="G541" s="146"/>
      <c r="I541" s="146"/>
    </row>
    <row r="542" spans="7:9" s="133" customFormat="1" ht="12.75">
      <c r="G542" s="146"/>
      <c r="I542" s="146"/>
    </row>
    <row r="543" spans="7:9" s="133" customFormat="1" ht="12.75">
      <c r="G543" s="146"/>
      <c r="I543" s="146"/>
    </row>
    <row r="544" spans="7:9" s="133" customFormat="1" ht="12.75">
      <c r="G544" s="146"/>
      <c r="I544" s="146"/>
    </row>
    <row r="545" spans="7:9" s="133" customFormat="1" ht="12.75">
      <c r="G545" s="146"/>
      <c r="I545" s="146"/>
    </row>
    <row r="546" spans="7:9" s="133" customFormat="1" ht="12.75">
      <c r="G546" s="146"/>
      <c r="I546" s="146"/>
    </row>
    <row r="547" spans="7:9" s="133" customFormat="1" ht="12.75">
      <c r="G547" s="146"/>
      <c r="I547" s="146"/>
    </row>
    <row r="548" spans="7:9" s="133" customFormat="1" ht="12.75">
      <c r="G548" s="146"/>
      <c r="I548" s="146"/>
    </row>
    <row r="549" spans="7:9" s="133" customFormat="1" ht="12.75">
      <c r="G549" s="146"/>
      <c r="I549" s="146"/>
    </row>
    <row r="550" spans="7:9" s="133" customFormat="1" ht="12.75">
      <c r="G550" s="146"/>
      <c r="I550" s="146"/>
    </row>
    <row r="551" spans="7:9" s="133" customFormat="1" ht="12.75">
      <c r="G551" s="146"/>
      <c r="I551" s="146"/>
    </row>
    <row r="552" spans="7:9" s="133" customFormat="1" ht="12.75">
      <c r="G552" s="146"/>
      <c r="I552" s="146"/>
    </row>
    <row r="553" spans="7:9" s="133" customFormat="1" ht="12.75">
      <c r="G553" s="146"/>
      <c r="I553" s="146"/>
    </row>
    <row r="554" spans="7:9" s="133" customFormat="1" ht="12.75">
      <c r="G554" s="146"/>
      <c r="I554" s="146"/>
    </row>
    <row r="555" spans="7:9" s="133" customFormat="1" ht="12.75">
      <c r="G555" s="146"/>
      <c r="I555" s="146"/>
    </row>
    <row r="556" spans="7:9" s="133" customFormat="1" ht="12.75">
      <c r="G556" s="146"/>
      <c r="I556" s="146"/>
    </row>
    <row r="557" spans="7:9" s="133" customFormat="1" ht="12.75">
      <c r="G557" s="146"/>
      <c r="I557" s="146"/>
    </row>
    <row r="558" spans="7:9" s="133" customFormat="1" ht="12.75">
      <c r="G558" s="146"/>
      <c r="I558" s="146"/>
    </row>
    <row r="559" spans="7:9" s="133" customFormat="1" ht="12.75">
      <c r="G559" s="146"/>
      <c r="I559" s="146"/>
    </row>
    <row r="560" spans="7:9" s="133" customFormat="1" ht="12.75">
      <c r="G560" s="146"/>
      <c r="I560" s="146"/>
    </row>
    <row r="561" spans="7:9" s="133" customFormat="1" ht="12.75">
      <c r="G561" s="146"/>
      <c r="I561" s="146"/>
    </row>
    <row r="562" spans="7:9" s="133" customFormat="1" ht="12.75">
      <c r="G562" s="146"/>
      <c r="I562" s="146"/>
    </row>
    <row r="563" spans="7:9" s="133" customFormat="1" ht="12.75">
      <c r="G563" s="146"/>
      <c r="I563" s="146"/>
    </row>
    <row r="564" spans="7:9" s="133" customFormat="1" ht="12.75">
      <c r="G564" s="146"/>
      <c r="I564" s="146"/>
    </row>
    <row r="565" spans="7:9" s="133" customFormat="1" ht="12.75">
      <c r="G565" s="146"/>
      <c r="I565" s="146"/>
    </row>
    <row r="566" spans="7:9" s="133" customFormat="1" ht="12.75">
      <c r="G566" s="146"/>
      <c r="I566" s="146"/>
    </row>
    <row r="567" spans="7:9" s="133" customFormat="1" ht="12.75">
      <c r="G567" s="146"/>
      <c r="I567" s="146"/>
    </row>
    <row r="568" spans="7:9" s="133" customFormat="1" ht="12.75">
      <c r="G568" s="146"/>
      <c r="I568" s="146"/>
    </row>
    <row r="569" spans="7:9" s="133" customFormat="1" ht="12.75">
      <c r="G569" s="146"/>
      <c r="I569" s="146"/>
    </row>
    <row r="570" spans="7:9" s="133" customFormat="1" ht="12.75">
      <c r="G570" s="146"/>
      <c r="I570" s="146"/>
    </row>
    <row r="571" spans="7:9" s="133" customFormat="1" ht="12.75">
      <c r="G571" s="146"/>
      <c r="I571" s="146"/>
    </row>
    <row r="572" spans="7:9" s="133" customFormat="1" ht="12.75">
      <c r="G572" s="146"/>
      <c r="I572" s="146"/>
    </row>
    <row r="573" spans="7:9" s="133" customFormat="1" ht="12.75">
      <c r="G573" s="146"/>
      <c r="I573" s="146"/>
    </row>
    <row r="574" spans="7:9" s="133" customFormat="1" ht="12.75">
      <c r="G574" s="146"/>
      <c r="I574" s="146"/>
    </row>
    <row r="575" spans="7:9" s="133" customFormat="1" ht="12.75">
      <c r="G575" s="146"/>
      <c r="I575" s="146"/>
    </row>
    <row r="576" spans="7:9" s="133" customFormat="1" ht="12.75">
      <c r="G576" s="146"/>
      <c r="I576" s="146"/>
    </row>
    <row r="577" spans="7:9" s="133" customFormat="1" ht="12.75">
      <c r="G577" s="146"/>
      <c r="I577" s="146"/>
    </row>
    <row r="578" spans="7:9" s="133" customFormat="1" ht="12.75">
      <c r="G578" s="146"/>
      <c r="I578" s="146"/>
    </row>
    <row r="579" spans="7:9" s="133" customFormat="1" ht="12.75">
      <c r="G579" s="146"/>
      <c r="I579" s="146"/>
    </row>
    <row r="580" spans="7:9" s="133" customFormat="1" ht="12.75">
      <c r="G580" s="146"/>
      <c r="I580" s="146"/>
    </row>
    <row r="581" spans="7:9" s="133" customFormat="1" ht="12.75">
      <c r="G581" s="146"/>
      <c r="I581" s="146"/>
    </row>
    <row r="582" spans="7:9" s="133" customFormat="1" ht="12.75">
      <c r="G582" s="146"/>
      <c r="I582" s="146"/>
    </row>
    <row r="583" spans="7:9" s="133" customFormat="1" ht="12.75">
      <c r="G583" s="146"/>
      <c r="I583" s="146"/>
    </row>
    <row r="584" spans="7:9" s="133" customFormat="1" ht="12.75">
      <c r="G584" s="146"/>
      <c r="I584" s="146"/>
    </row>
    <row r="585" spans="7:9" s="133" customFormat="1" ht="12.75">
      <c r="G585" s="146"/>
      <c r="I585" s="146"/>
    </row>
    <row r="586" spans="7:9" s="133" customFormat="1" ht="12.75">
      <c r="G586" s="146"/>
      <c r="I586" s="146"/>
    </row>
    <row r="587" spans="7:9" s="133" customFormat="1" ht="12.75">
      <c r="G587" s="146"/>
      <c r="I587" s="146"/>
    </row>
    <row r="588" spans="7:9" s="133" customFormat="1" ht="12.75">
      <c r="G588" s="146"/>
      <c r="I588" s="146"/>
    </row>
    <row r="589" spans="7:9" s="133" customFormat="1" ht="12.75">
      <c r="G589" s="146"/>
      <c r="I589" s="146"/>
    </row>
    <row r="590" spans="7:9" s="133" customFormat="1" ht="12.75">
      <c r="G590" s="146"/>
      <c r="I590" s="146"/>
    </row>
    <row r="591" spans="7:9" s="133" customFormat="1" ht="12.75">
      <c r="G591" s="146"/>
      <c r="I591" s="146"/>
    </row>
    <row r="592" spans="7:9" s="133" customFormat="1" ht="12.75">
      <c r="G592" s="146"/>
      <c r="I592" s="146"/>
    </row>
    <row r="593" spans="7:9" s="133" customFormat="1" ht="12.75">
      <c r="G593" s="146"/>
      <c r="I593" s="146"/>
    </row>
    <row r="594" spans="7:9" s="133" customFormat="1" ht="12.75">
      <c r="G594" s="146"/>
      <c r="I594" s="146"/>
    </row>
    <row r="595" spans="7:9" s="133" customFormat="1" ht="12.75">
      <c r="G595" s="146"/>
      <c r="I595" s="146"/>
    </row>
    <row r="596" spans="7:9" s="133" customFormat="1" ht="12.75">
      <c r="G596" s="146"/>
      <c r="I596" s="146"/>
    </row>
    <row r="597" spans="7:9" s="133" customFormat="1" ht="12.75">
      <c r="G597" s="146"/>
      <c r="I597" s="146"/>
    </row>
    <row r="598" spans="7:9" s="133" customFormat="1" ht="12.75">
      <c r="G598" s="146"/>
      <c r="I598" s="146"/>
    </row>
    <row r="599" spans="7:9" s="133" customFormat="1" ht="12.75">
      <c r="G599" s="146"/>
      <c r="I599" s="146"/>
    </row>
    <row r="600" spans="7:9" s="133" customFormat="1" ht="12.75">
      <c r="G600" s="146"/>
      <c r="I600" s="146"/>
    </row>
    <row r="601" spans="7:9" s="133" customFormat="1" ht="12.75">
      <c r="G601" s="146"/>
      <c r="I601" s="146"/>
    </row>
    <row r="602" spans="7:9" s="133" customFormat="1" ht="12.75">
      <c r="G602" s="146"/>
      <c r="I602" s="146"/>
    </row>
    <row r="603" spans="7:9" s="133" customFormat="1" ht="12.75">
      <c r="G603" s="146"/>
      <c r="I603" s="146"/>
    </row>
    <row r="604" spans="7:9" s="133" customFormat="1" ht="12.75">
      <c r="G604" s="146"/>
      <c r="I604" s="146"/>
    </row>
    <row r="605" spans="7:9" s="133" customFormat="1" ht="12.75">
      <c r="G605" s="146"/>
      <c r="I605" s="146"/>
    </row>
    <row r="606" spans="7:9" s="133" customFormat="1" ht="12.75">
      <c r="G606" s="146"/>
      <c r="I606" s="146"/>
    </row>
    <row r="607" spans="7:9" s="133" customFormat="1" ht="12.75">
      <c r="G607" s="146"/>
      <c r="I607" s="146"/>
    </row>
    <row r="608" spans="7:9" s="133" customFormat="1" ht="12.75">
      <c r="G608" s="146"/>
      <c r="I608" s="146"/>
    </row>
    <row r="609" spans="7:9" s="133" customFormat="1" ht="12.75">
      <c r="G609" s="146"/>
      <c r="I609" s="146"/>
    </row>
    <row r="610" spans="7:9" s="133" customFormat="1" ht="12.75">
      <c r="G610" s="146"/>
      <c r="I610" s="146"/>
    </row>
    <row r="611" spans="7:9" s="133" customFormat="1" ht="12.75">
      <c r="G611" s="146"/>
      <c r="I611" s="146"/>
    </row>
    <row r="612" spans="7:9" s="133" customFormat="1" ht="12.75">
      <c r="G612" s="146"/>
      <c r="I612" s="146"/>
    </row>
    <row r="613" spans="7:9" s="133" customFormat="1" ht="12.75">
      <c r="G613" s="146"/>
      <c r="I613" s="146"/>
    </row>
    <row r="614" spans="7:9" s="133" customFormat="1" ht="12.75">
      <c r="G614" s="146"/>
      <c r="I614" s="146"/>
    </row>
    <row r="615" spans="7:9" s="133" customFormat="1" ht="12.75">
      <c r="G615" s="146"/>
      <c r="I615" s="146"/>
    </row>
    <row r="616" spans="7:9" s="133" customFormat="1" ht="12.75">
      <c r="G616" s="146"/>
      <c r="I616" s="146"/>
    </row>
    <row r="617" spans="7:9" s="133" customFormat="1" ht="12.75">
      <c r="G617" s="146"/>
      <c r="I617" s="146"/>
    </row>
    <row r="618" spans="7:9" s="133" customFormat="1" ht="12.75">
      <c r="G618" s="146"/>
      <c r="I618" s="146"/>
    </row>
    <row r="619" spans="7:9" s="133" customFormat="1" ht="12.75">
      <c r="G619" s="146"/>
      <c r="I619" s="146"/>
    </row>
    <row r="620" spans="7:9" s="133" customFormat="1" ht="12.75">
      <c r="G620" s="146"/>
      <c r="I620" s="146"/>
    </row>
    <row r="621" spans="7:9" s="133" customFormat="1" ht="12.75">
      <c r="G621" s="146"/>
      <c r="I621" s="146"/>
    </row>
    <row r="622" spans="7:9" s="133" customFormat="1" ht="12.75">
      <c r="G622" s="146"/>
      <c r="I622" s="146"/>
    </row>
    <row r="623" spans="7:9" s="133" customFormat="1" ht="12.75">
      <c r="G623" s="146"/>
      <c r="I623" s="146"/>
    </row>
    <row r="624" spans="7:9" s="133" customFormat="1" ht="12.75">
      <c r="G624" s="146"/>
      <c r="I624" s="146"/>
    </row>
    <row r="625" spans="7:9" s="133" customFormat="1" ht="12.75">
      <c r="G625" s="146"/>
      <c r="I625" s="146"/>
    </row>
    <row r="626" spans="7:9" s="133" customFormat="1" ht="12.75">
      <c r="G626" s="146"/>
      <c r="I626" s="146"/>
    </row>
    <row r="627" spans="7:9" s="133" customFormat="1" ht="12.75">
      <c r="G627" s="146"/>
      <c r="I627" s="146"/>
    </row>
    <row r="628" spans="7:9" s="133" customFormat="1" ht="12.75">
      <c r="G628" s="146"/>
      <c r="I628" s="146"/>
    </row>
    <row r="629" spans="7:9" s="133" customFormat="1" ht="12.75">
      <c r="G629" s="146"/>
      <c r="I629" s="146"/>
    </row>
    <row r="630" spans="7:9" s="133" customFormat="1" ht="12.75">
      <c r="G630" s="146"/>
      <c r="I630" s="146"/>
    </row>
    <row r="631" spans="7:9" s="133" customFormat="1" ht="12.75">
      <c r="G631" s="146"/>
      <c r="I631" s="146"/>
    </row>
    <row r="632" spans="7:9" s="133" customFormat="1" ht="12.75">
      <c r="G632" s="146"/>
      <c r="I632" s="146"/>
    </row>
    <row r="633" spans="7:9" s="133" customFormat="1" ht="12.75">
      <c r="G633" s="146"/>
      <c r="I633" s="146"/>
    </row>
    <row r="634" spans="7:9" s="133" customFormat="1" ht="12.75">
      <c r="G634" s="146"/>
      <c r="I634" s="146"/>
    </row>
    <row r="635" spans="7:9" s="133" customFormat="1" ht="12.75">
      <c r="G635" s="146"/>
      <c r="I635" s="146"/>
    </row>
    <row r="636" spans="7:9" s="133" customFormat="1" ht="12.75">
      <c r="G636" s="146"/>
      <c r="I636" s="146"/>
    </row>
    <row r="637" spans="7:9" s="133" customFormat="1" ht="12.75">
      <c r="G637" s="146"/>
      <c r="I637" s="146"/>
    </row>
    <row r="638" spans="7:9" s="133" customFormat="1" ht="12.75">
      <c r="G638" s="146"/>
      <c r="I638" s="146"/>
    </row>
    <row r="639" spans="7:9" s="133" customFormat="1" ht="12.75">
      <c r="G639" s="146"/>
      <c r="I639" s="146"/>
    </row>
    <row r="640" spans="7:9" s="133" customFormat="1" ht="12.75">
      <c r="G640" s="146"/>
      <c r="I640" s="146"/>
    </row>
    <row r="641" spans="7:9" s="133" customFormat="1" ht="12.75">
      <c r="G641" s="146"/>
      <c r="I641" s="146"/>
    </row>
    <row r="642" spans="7:9" s="133" customFormat="1" ht="12.75">
      <c r="G642" s="146"/>
      <c r="I642" s="146"/>
    </row>
    <row r="643" spans="7:9" s="133" customFormat="1" ht="12.75">
      <c r="G643" s="146"/>
      <c r="I643" s="146"/>
    </row>
    <row r="644" spans="7:9" s="133" customFormat="1" ht="12.75">
      <c r="G644" s="146"/>
      <c r="I644" s="146"/>
    </row>
    <row r="645" spans="7:9" s="133" customFormat="1" ht="12.75">
      <c r="G645" s="146"/>
      <c r="I645" s="146"/>
    </row>
    <row r="646" spans="7:9" s="133" customFormat="1" ht="12.75">
      <c r="G646" s="146"/>
      <c r="I646" s="146"/>
    </row>
    <row r="647" spans="7:9" s="133" customFormat="1" ht="12.75">
      <c r="G647" s="146"/>
      <c r="I647" s="146"/>
    </row>
    <row r="648" spans="7:9" s="133" customFormat="1" ht="12.75">
      <c r="G648" s="146"/>
      <c r="I648" s="146"/>
    </row>
    <row r="649" spans="7:9" s="133" customFormat="1" ht="12.75">
      <c r="G649" s="146"/>
      <c r="I649" s="146"/>
    </row>
    <row r="650" spans="7:9" s="133" customFormat="1" ht="12.75">
      <c r="G650" s="146"/>
      <c r="I650" s="146"/>
    </row>
    <row r="651" spans="7:9" s="133" customFormat="1" ht="12.75">
      <c r="G651" s="146"/>
      <c r="I651" s="146"/>
    </row>
    <row r="652" spans="7:9" s="133" customFormat="1" ht="12.75">
      <c r="G652" s="146"/>
      <c r="I652" s="146"/>
    </row>
    <row r="653" spans="7:9" s="133" customFormat="1" ht="12.75">
      <c r="G653" s="146"/>
      <c r="I653" s="146"/>
    </row>
    <row r="654" spans="7:9" s="133" customFormat="1" ht="12.75">
      <c r="G654" s="146"/>
      <c r="I654" s="146"/>
    </row>
    <row r="655" spans="7:9" s="133" customFormat="1" ht="12.75">
      <c r="G655" s="146"/>
      <c r="I655" s="146"/>
    </row>
    <row r="656" spans="7:9" s="133" customFormat="1" ht="12.75">
      <c r="G656" s="146"/>
      <c r="I656" s="146"/>
    </row>
    <row r="657" spans="7:9" s="133" customFormat="1" ht="12.75">
      <c r="G657" s="146"/>
      <c r="I657" s="146"/>
    </row>
    <row r="658" spans="7:9" s="133" customFormat="1" ht="12.75">
      <c r="G658" s="146"/>
      <c r="I658" s="146"/>
    </row>
    <row r="659" spans="7:9" s="133" customFormat="1" ht="12.75">
      <c r="G659" s="146"/>
      <c r="I659" s="146"/>
    </row>
    <row r="660" spans="7:9" s="133" customFormat="1" ht="12.75">
      <c r="G660" s="146"/>
      <c r="I660" s="146"/>
    </row>
    <row r="661" spans="7:9" s="133" customFormat="1" ht="12.75">
      <c r="G661" s="146"/>
      <c r="I661" s="146"/>
    </row>
    <row r="662" spans="7:9" s="133" customFormat="1" ht="12.75">
      <c r="G662" s="146"/>
      <c r="I662" s="146"/>
    </row>
    <row r="663" spans="7:9" s="133" customFormat="1" ht="12.75">
      <c r="G663" s="146"/>
      <c r="I663" s="146"/>
    </row>
    <row r="664" spans="7:9" s="133" customFormat="1" ht="12.75">
      <c r="G664" s="146"/>
      <c r="I664" s="146"/>
    </row>
    <row r="665" spans="7:9" s="133" customFormat="1" ht="12.75">
      <c r="G665" s="146"/>
      <c r="I665" s="146"/>
    </row>
    <row r="666" spans="7:9" s="133" customFormat="1" ht="12.75">
      <c r="G666" s="146"/>
      <c r="I666" s="146"/>
    </row>
    <row r="667" spans="7:9" s="133" customFormat="1" ht="12.75">
      <c r="G667" s="146"/>
      <c r="I667" s="146"/>
    </row>
  </sheetData>
  <sheetProtection password="CC36" sheet="1" objects="1" scenarios="1" deleteRows="0" sort="0"/>
  <mergeCells count="4">
    <mergeCell ref="A1:I1"/>
    <mergeCell ref="A3:I3"/>
    <mergeCell ref="A2:I2"/>
    <mergeCell ref="K2:O13"/>
  </mergeCells>
  <printOptions/>
  <pageMargins left="0.11811023622047245" right="0.11811023622047245" top="0.5118110236220472" bottom="0.1968503937007874" header="0.4330708661417323" footer="0.2755905511811024"/>
  <pageSetup fitToHeight="2" orientation="portrait" paperSize="9" scale="4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showGridLines="0" zoomScale="130" zoomScaleNormal="130" zoomScalePageLayoutView="0" workbookViewId="0" topLeftCell="A1">
      <selection activeCell="D14" sqref="D14"/>
    </sheetView>
  </sheetViews>
  <sheetFormatPr defaultColWidth="9.140625" defaultRowHeight="12.75"/>
  <cols>
    <col min="1" max="1" width="4.140625" style="40" customWidth="1"/>
    <col min="2" max="2" width="9.140625" style="40" customWidth="1"/>
    <col min="3" max="3" width="8.8515625" style="40" customWidth="1"/>
    <col min="4" max="5" width="15.7109375" style="40" customWidth="1"/>
    <col min="6" max="6" width="15.7109375" style="41" customWidth="1"/>
    <col min="7" max="7" width="30.00390625" style="41" bestFit="1" customWidth="1"/>
    <col min="8" max="8" width="15.421875" style="41" customWidth="1"/>
    <col min="9" max="9" width="20.8515625" style="40" customWidth="1"/>
    <col min="10" max="16384" width="9.140625" style="40" customWidth="1"/>
  </cols>
  <sheetData>
    <row r="1" spans="2:9" ht="28.5" customHeight="1">
      <c r="B1" s="189" t="str">
        <f>"Výsledková listina - Malý svratecký maratón "&amp;'Prezenční listina'!O2&amp;" - družstva"</f>
        <v>Výsledková listina - Malý svratecký maratón 2013 - družstva</v>
      </c>
      <c r="C1" s="190"/>
      <c r="D1" s="190"/>
      <c r="E1" s="190"/>
      <c r="F1" s="190"/>
      <c r="G1" s="190"/>
      <c r="H1" s="190"/>
      <c r="I1" s="191"/>
    </row>
    <row r="2" spans="2:9" ht="28.5" customHeight="1" thickBot="1">
      <c r="B2" s="192" t="str">
        <f>'Prezenční listina'!O2-1953&amp;". ročník"</f>
        <v>60. ročník</v>
      </c>
      <c r="C2" s="193"/>
      <c r="D2" s="193"/>
      <c r="E2" s="193"/>
      <c r="F2" s="193"/>
      <c r="G2" s="193"/>
      <c r="H2" s="193"/>
      <c r="I2" s="194"/>
    </row>
    <row r="3" spans="2:9" ht="26.25" customHeight="1" thickBot="1">
      <c r="B3" s="61" t="s">
        <v>10</v>
      </c>
      <c r="C3" s="60" t="s">
        <v>7</v>
      </c>
      <c r="D3" s="59" t="s">
        <v>6</v>
      </c>
      <c r="E3" s="59" t="s">
        <v>0</v>
      </c>
      <c r="F3" s="59" t="s">
        <v>1</v>
      </c>
      <c r="G3" s="59" t="s">
        <v>4</v>
      </c>
      <c r="H3" s="59" t="s">
        <v>8</v>
      </c>
      <c r="I3" s="58" t="s">
        <v>9</v>
      </c>
    </row>
    <row r="4" spans="2:9" ht="12.75" customHeight="1">
      <c r="B4" s="196" t="s">
        <v>295</v>
      </c>
      <c r="C4" s="49">
        <v>66</v>
      </c>
      <c r="D4" s="51" t="s">
        <v>23</v>
      </c>
      <c r="E4" s="50" t="s">
        <v>24</v>
      </c>
      <c r="F4" s="49"/>
      <c r="G4" s="198" t="s">
        <v>19</v>
      </c>
      <c r="H4" s="111">
        <v>0.07856481481481481</v>
      </c>
      <c r="I4" s="187">
        <f>IF((H4=0),"",H4+H5)</f>
        <v>0.16658564814814814</v>
      </c>
    </row>
    <row r="5" spans="2:10" ht="13.5" customHeight="1" thickBot="1">
      <c r="B5" s="197"/>
      <c r="C5" s="48">
        <v>47</v>
      </c>
      <c r="D5" s="47" t="s">
        <v>27</v>
      </c>
      <c r="E5" s="46" t="s">
        <v>28</v>
      </c>
      <c r="F5" s="52">
        <v>1982</v>
      </c>
      <c r="G5" s="199"/>
      <c r="H5" s="112">
        <v>0.08802083333333333</v>
      </c>
      <c r="I5" s="188"/>
      <c r="J5" s="54"/>
    </row>
    <row r="6" spans="2:10" ht="12.75" customHeight="1">
      <c r="B6" s="196" t="s">
        <v>296</v>
      </c>
      <c r="C6" s="49">
        <v>29</v>
      </c>
      <c r="D6" s="51" t="s">
        <v>237</v>
      </c>
      <c r="E6" s="50" t="s">
        <v>29</v>
      </c>
      <c r="F6" s="49">
        <v>1968</v>
      </c>
      <c r="G6" s="198" t="s">
        <v>19</v>
      </c>
      <c r="H6" s="111">
        <v>0.09469907407407407</v>
      </c>
      <c r="I6" s="187">
        <f>IF((H6=0),"",H6+H7)</f>
        <v>0.18355324074074075</v>
      </c>
      <c r="J6" s="54"/>
    </row>
    <row r="7" spans="2:15" ht="15" customHeight="1" thickBot="1">
      <c r="B7" s="197"/>
      <c r="C7" s="48">
        <v>73</v>
      </c>
      <c r="D7" s="47" t="s">
        <v>20</v>
      </c>
      <c r="E7" s="46" t="s">
        <v>13</v>
      </c>
      <c r="F7" s="52">
        <v>1962</v>
      </c>
      <c r="G7" s="199"/>
      <c r="H7" s="112">
        <v>0.08885416666666666</v>
      </c>
      <c r="I7" s="188"/>
      <c r="J7" s="43"/>
      <c r="K7" s="53"/>
      <c r="L7" s="53"/>
      <c r="N7" s="53"/>
      <c r="O7" s="53"/>
    </row>
    <row r="8" spans="2:9" ht="12.75" customHeight="1">
      <c r="B8" s="196" t="s">
        <v>297</v>
      </c>
      <c r="C8" s="49">
        <v>62</v>
      </c>
      <c r="D8" s="51" t="s">
        <v>101</v>
      </c>
      <c r="E8" s="50" t="s">
        <v>29</v>
      </c>
      <c r="F8" s="49">
        <v>1976</v>
      </c>
      <c r="G8" s="200" t="s">
        <v>272</v>
      </c>
      <c r="H8" s="111">
        <v>0.11282407407407408</v>
      </c>
      <c r="I8" s="187">
        <f>IF((H8=0),"",H8+H9)</f>
        <v>0.22180555555555553</v>
      </c>
    </row>
    <row r="9" spans="2:9" ht="13.5" customHeight="1" thickBot="1">
      <c r="B9" s="197"/>
      <c r="C9" s="48">
        <v>64</v>
      </c>
      <c r="D9" s="47" t="s">
        <v>97</v>
      </c>
      <c r="E9" s="46" t="s">
        <v>100</v>
      </c>
      <c r="F9" s="52">
        <v>1978</v>
      </c>
      <c r="G9" s="201"/>
      <c r="H9" s="112">
        <v>0.10898148148148147</v>
      </c>
      <c r="I9" s="188"/>
    </row>
    <row r="10" spans="2:12" ht="13.5" customHeight="1">
      <c r="B10" s="196" t="s">
        <v>298</v>
      </c>
      <c r="C10" s="49">
        <v>53</v>
      </c>
      <c r="D10" s="51" t="s">
        <v>138</v>
      </c>
      <c r="E10" s="50" t="s">
        <v>139</v>
      </c>
      <c r="F10" s="49">
        <v>1949</v>
      </c>
      <c r="G10" s="200" t="s">
        <v>140</v>
      </c>
      <c r="H10" s="111">
        <v>0.12082175925925925</v>
      </c>
      <c r="I10" s="187">
        <f>IF((H10=0),"",H10+H11)</f>
        <v>0.24591435185185184</v>
      </c>
      <c r="L10" s="42"/>
    </row>
    <row r="11" spans="2:12" ht="13.5" customHeight="1" thickBot="1">
      <c r="B11" s="197"/>
      <c r="C11" s="48">
        <v>54</v>
      </c>
      <c r="D11" s="47" t="s">
        <v>141</v>
      </c>
      <c r="E11" s="46" t="s">
        <v>142</v>
      </c>
      <c r="F11" s="52">
        <v>1940</v>
      </c>
      <c r="G11" s="201"/>
      <c r="H11" s="112">
        <v>0.1250925925925926</v>
      </c>
      <c r="I11" s="188"/>
      <c r="L11" s="42"/>
    </row>
    <row r="12" spans="2:9" ht="12.75" customHeight="1">
      <c r="B12" s="196" t="s">
        <v>299</v>
      </c>
      <c r="C12" s="49">
        <v>60</v>
      </c>
      <c r="D12" s="51" t="s">
        <v>73</v>
      </c>
      <c r="E12" s="50" t="s">
        <v>15</v>
      </c>
      <c r="F12" s="49">
        <v>1965</v>
      </c>
      <c r="G12" s="200" t="s">
        <v>30</v>
      </c>
      <c r="H12" s="111">
        <v>0.15252314814814816</v>
      </c>
      <c r="I12" s="187">
        <f>IF((H12=0),"",H12+H13)</f>
        <v>0.2533564814814815</v>
      </c>
    </row>
    <row r="13" spans="2:12" ht="13.5" customHeight="1" thickBot="1">
      <c r="B13" s="197"/>
      <c r="C13" s="48">
        <v>61</v>
      </c>
      <c r="D13" s="47" t="s">
        <v>21</v>
      </c>
      <c r="E13" s="46" t="s">
        <v>22</v>
      </c>
      <c r="F13" s="52">
        <v>1969</v>
      </c>
      <c r="G13" s="201"/>
      <c r="H13" s="112">
        <v>0.10083333333333333</v>
      </c>
      <c r="I13" s="188"/>
      <c r="L13" s="55"/>
    </row>
    <row r="14" spans="2:9" ht="12.75" customHeight="1">
      <c r="B14" s="196" t="s">
        <v>300</v>
      </c>
      <c r="C14" s="49">
        <v>5</v>
      </c>
      <c r="D14" s="23" t="s">
        <v>243</v>
      </c>
      <c r="E14" s="23" t="s">
        <v>236</v>
      </c>
      <c r="F14" s="49">
        <v>1972</v>
      </c>
      <c r="G14" s="200" t="s">
        <v>185</v>
      </c>
      <c r="H14" s="111">
        <v>0.11939814814814814</v>
      </c>
      <c r="I14" s="195">
        <f>IF((H14=0),"",H14+H15)</f>
        <v>0.26001157407407405</v>
      </c>
    </row>
    <row r="15" spans="2:12" ht="13.5" customHeight="1" thickBot="1">
      <c r="B15" s="197"/>
      <c r="C15" s="45">
        <v>51</v>
      </c>
      <c r="D15" s="57" t="s">
        <v>183</v>
      </c>
      <c r="E15" s="56" t="s">
        <v>184</v>
      </c>
      <c r="F15" s="45">
        <v>1976</v>
      </c>
      <c r="G15" s="201"/>
      <c r="H15" s="112">
        <v>0.14061342592592593</v>
      </c>
      <c r="I15" s="188"/>
      <c r="L15" s="42"/>
    </row>
    <row r="16" spans="3:9" ht="12.75">
      <c r="C16" s="44"/>
      <c r="D16" s="43"/>
      <c r="E16" s="43"/>
      <c r="F16" s="42"/>
      <c r="G16" s="42"/>
      <c r="H16" s="42"/>
      <c r="I16" s="42"/>
    </row>
    <row r="17" spans="3:9" ht="12.75">
      <c r="C17" s="44"/>
      <c r="D17" s="43"/>
      <c r="E17" s="43"/>
      <c r="F17" s="42"/>
      <c r="G17" s="42"/>
      <c r="H17" s="42"/>
      <c r="I17" s="42"/>
    </row>
    <row r="18" spans="3:9" ht="12.75">
      <c r="C18" s="44"/>
      <c r="D18" s="43"/>
      <c r="E18" s="43"/>
      <c r="F18" s="42"/>
      <c r="G18" s="42"/>
      <c r="H18" s="42"/>
      <c r="I18" s="42"/>
    </row>
    <row r="19" spans="3:9" ht="12.75">
      <c r="C19" s="44"/>
      <c r="D19" s="43"/>
      <c r="E19" s="43"/>
      <c r="F19" s="42"/>
      <c r="G19" s="42"/>
      <c r="H19" s="42"/>
      <c r="I19" s="42"/>
    </row>
  </sheetData>
  <sheetProtection password="CC36" sheet="1" objects="1" scenarios="1" selectLockedCells="1"/>
  <mergeCells count="20">
    <mergeCell ref="I6:I7"/>
    <mergeCell ref="I8:I9"/>
    <mergeCell ref="I10:I11"/>
    <mergeCell ref="G6:G7"/>
    <mergeCell ref="B14:B15"/>
    <mergeCell ref="G4:G5"/>
    <mergeCell ref="G14:G15"/>
    <mergeCell ref="G8:G9"/>
    <mergeCell ref="G10:G11"/>
    <mergeCell ref="G12:G13"/>
    <mergeCell ref="I4:I5"/>
    <mergeCell ref="I12:I13"/>
    <mergeCell ref="B1:I1"/>
    <mergeCell ref="B2:I2"/>
    <mergeCell ref="I14:I15"/>
    <mergeCell ref="B4:B5"/>
    <mergeCell ref="B12:B13"/>
    <mergeCell ref="B6:B7"/>
    <mergeCell ref="B8:B9"/>
    <mergeCell ref="B10:B11"/>
  </mergeCells>
  <conditionalFormatting sqref="D14">
    <cfRule type="containsText" priority="2" dxfId="0" operator="containsText" text=" ">
      <formula>NOT(ISERROR(SEARCH(" ",D14)))</formula>
    </cfRule>
  </conditionalFormatting>
  <printOptions/>
  <pageMargins left="0.2362204724409449" right="0.1968503937007874" top="0.2755905511811024" bottom="0.984251968503937" header="0.1574803149606299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zoomScale="160" zoomScaleNormal="160" zoomScalePageLayoutView="0" workbookViewId="0" topLeftCell="A1">
      <selection activeCell="E5" sqref="E5"/>
    </sheetView>
  </sheetViews>
  <sheetFormatPr defaultColWidth="9.140625" defaultRowHeight="12.75"/>
  <cols>
    <col min="1" max="1" width="3.00390625" style="12" bestFit="1" customWidth="1"/>
    <col min="2" max="2" width="13.28125" style="12" customWidth="1"/>
    <col min="3" max="3" width="10.00390625" style="12" bestFit="1" customWidth="1"/>
    <col min="4" max="4" width="9.140625" style="12" customWidth="1"/>
    <col min="5" max="5" width="27.28125" style="12" bestFit="1" customWidth="1"/>
    <col min="6" max="7" width="9.140625" style="12" customWidth="1"/>
    <col min="8" max="8" width="10.28125" style="10" customWidth="1"/>
    <col min="9" max="16384" width="9.140625" style="12" customWidth="1"/>
  </cols>
  <sheetData>
    <row r="1" spans="1:8" ht="59.25" customHeight="1">
      <c r="A1" s="202" t="str">
        <f>"Běh Vírem "&amp;'Prezenční listina'!O2</f>
        <v>Běh Vírem 2013</v>
      </c>
      <c r="B1" s="203"/>
      <c r="C1" s="203"/>
      <c r="D1" s="203"/>
      <c r="E1" s="203"/>
      <c r="F1" s="203"/>
      <c r="G1" s="203"/>
      <c r="H1" s="204"/>
    </row>
    <row r="2" spans="1:8" ht="20.25" customHeight="1" thickBot="1">
      <c r="A2" s="205" t="str">
        <f>'Prezenční listina'!O2-1966&amp;".ročník"</f>
        <v>47.ročník</v>
      </c>
      <c r="B2" s="206"/>
      <c r="C2" s="206"/>
      <c r="D2" s="206"/>
      <c r="E2" s="206"/>
      <c r="F2" s="206"/>
      <c r="G2" s="206"/>
      <c r="H2" s="207"/>
    </row>
    <row r="3" spans="1:8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8" ht="12.75">
      <c r="A4" s="127">
        <v>1</v>
      </c>
      <c r="B4" s="128" t="s">
        <v>291</v>
      </c>
      <c r="C4" s="128" t="s">
        <v>29</v>
      </c>
      <c r="D4" s="129">
        <v>1995</v>
      </c>
      <c r="E4" s="130" t="s">
        <v>292</v>
      </c>
      <c r="F4" s="130">
        <v>95</v>
      </c>
      <c r="G4" s="131">
        <v>0.5680555555555555</v>
      </c>
      <c r="H4" s="132" t="str">
        <f aca="true" t="shared" si="0" ref="H4:H12">IF(LEN(B4)=0," ",IF(MID(B4,LEN(B4),1)="á","Ž","M"))</f>
        <v>M</v>
      </c>
    </row>
    <row r="5" spans="1:8" ht="12.75">
      <c r="A5" s="113">
        <v>2</v>
      </c>
      <c r="B5" s="23" t="s">
        <v>197</v>
      </c>
      <c r="C5" s="23" t="s">
        <v>183</v>
      </c>
      <c r="D5" s="24">
        <v>2004</v>
      </c>
      <c r="E5" s="33" t="s">
        <v>198</v>
      </c>
      <c r="F5" s="25">
        <v>84</v>
      </c>
      <c r="G5" s="37">
        <v>0.579861111111111</v>
      </c>
      <c r="H5" s="36" t="str">
        <f t="shared" si="0"/>
        <v>M</v>
      </c>
    </row>
    <row r="6" spans="1:8" ht="12.75">
      <c r="A6" s="113">
        <v>3</v>
      </c>
      <c r="B6" s="23" t="s">
        <v>103</v>
      </c>
      <c r="C6" s="23" t="s">
        <v>259</v>
      </c>
      <c r="D6" s="24">
        <v>2003</v>
      </c>
      <c r="E6" s="33" t="s">
        <v>260</v>
      </c>
      <c r="F6" s="25">
        <v>97</v>
      </c>
      <c r="G6" s="37">
        <v>0.7041666666666666</v>
      </c>
      <c r="H6" s="36" t="str">
        <f t="shared" si="0"/>
        <v>M</v>
      </c>
    </row>
    <row r="7" spans="1:8" ht="12.75">
      <c r="A7" s="113">
        <v>4</v>
      </c>
      <c r="B7" s="23" t="s">
        <v>243</v>
      </c>
      <c r="C7" s="23" t="s">
        <v>244</v>
      </c>
      <c r="D7" s="24">
        <v>2005</v>
      </c>
      <c r="E7" s="25" t="s">
        <v>185</v>
      </c>
      <c r="F7" s="25">
        <v>94</v>
      </c>
      <c r="G7" s="37">
        <v>0.717361111111111</v>
      </c>
      <c r="H7" s="36" t="str">
        <f t="shared" si="0"/>
        <v>M</v>
      </c>
    </row>
    <row r="8" spans="1:8" ht="12.75">
      <c r="A8" s="113"/>
      <c r="B8" s="23"/>
      <c r="C8" s="23"/>
      <c r="D8" s="24"/>
      <c r="E8" s="25"/>
      <c r="F8" s="25"/>
      <c r="G8" s="37"/>
      <c r="H8" s="36"/>
    </row>
    <row r="9" spans="1:8" ht="12.75">
      <c r="A9" s="113">
        <v>1</v>
      </c>
      <c r="B9" s="23" t="s">
        <v>290</v>
      </c>
      <c r="C9" s="23" t="s">
        <v>286</v>
      </c>
      <c r="D9" s="24">
        <v>1998</v>
      </c>
      <c r="E9" s="25" t="s">
        <v>287</v>
      </c>
      <c r="F9" s="25">
        <v>75</v>
      </c>
      <c r="G9" s="37">
        <v>0.5361111111111111</v>
      </c>
      <c r="H9" s="36" t="str">
        <f t="shared" si="0"/>
        <v>Ž</v>
      </c>
    </row>
    <row r="10" spans="1:11" ht="12.75">
      <c r="A10" s="113">
        <v>2</v>
      </c>
      <c r="B10" s="23" t="s">
        <v>253</v>
      </c>
      <c r="C10" s="23" t="s">
        <v>254</v>
      </c>
      <c r="D10" s="24">
        <v>2000</v>
      </c>
      <c r="E10" s="33" t="s">
        <v>198</v>
      </c>
      <c r="F10" s="25">
        <v>77</v>
      </c>
      <c r="G10" s="37">
        <v>0.5576388888888889</v>
      </c>
      <c r="H10" s="36" t="str">
        <f t="shared" si="0"/>
        <v>Ž</v>
      </c>
      <c r="K10" s="12" t="s">
        <v>25</v>
      </c>
    </row>
    <row r="11" spans="1:8" ht="12.75">
      <c r="A11" s="113">
        <v>3</v>
      </c>
      <c r="B11" s="23" t="s">
        <v>289</v>
      </c>
      <c r="C11" s="23" t="s">
        <v>288</v>
      </c>
      <c r="D11" s="24">
        <v>1993</v>
      </c>
      <c r="E11" s="25" t="s">
        <v>246</v>
      </c>
      <c r="F11" s="25">
        <v>81</v>
      </c>
      <c r="G11" s="37">
        <v>0.5819444444444445</v>
      </c>
      <c r="H11" s="36" t="str">
        <f t="shared" si="0"/>
        <v>Ž</v>
      </c>
    </row>
    <row r="12" spans="1:8" ht="13.5" thickBot="1">
      <c r="A12" s="114">
        <v>4</v>
      </c>
      <c r="B12" s="28" t="s">
        <v>283</v>
      </c>
      <c r="C12" s="28" t="s">
        <v>134</v>
      </c>
      <c r="D12" s="29">
        <v>1999</v>
      </c>
      <c r="E12" s="34" t="s">
        <v>60</v>
      </c>
      <c r="F12" s="30">
        <v>73</v>
      </c>
      <c r="G12" s="38">
        <v>0.6368055555555555</v>
      </c>
      <c r="H12" s="39" t="str">
        <f t="shared" si="0"/>
        <v>Ž</v>
      </c>
    </row>
    <row r="13" ht="12.75">
      <c r="H13" s="15"/>
    </row>
    <row r="14" ht="12.75">
      <c r="H14" s="15"/>
    </row>
    <row r="15" ht="12.75">
      <c r="H15" s="15"/>
    </row>
    <row r="16" ht="12.75">
      <c r="H16" s="15"/>
    </row>
    <row r="17" ht="12.75">
      <c r="H17" s="15"/>
    </row>
    <row r="18" ht="12.75">
      <c r="H18" s="15"/>
    </row>
    <row r="19" ht="12.75">
      <c r="H19" s="15"/>
    </row>
    <row r="20" ht="12.75">
      <c r="H20" s="15"/>
    </row>
    <row r="21" ht="12.75">
      <c r="H21" s="15"/>
    </row>
    <row r="22" ht="12.75">
      <c r="H22" s="15"/>
    </row>
    <row r="23" ht="12.75">
      <c r="H23" s="15"/>
    </row>
    <row r="24" ht="12.75">
      <c r="H24" s="15"/>
    </row>
    <row r="25" ht="12.75">
      <c r="H25" s="15"/>
    </row>
    <row r="26" ht="12.75">
      <c r="H26" s="15"/>
    </row>
    <row r="27" ht="12.75">
      <c r="H27" s="15"/>
    </row>
    <row r="28" ht="12.75">
      <c r="H28" s="15"/>
    </row>
    <row r="29" ht="12.75">
      <c r="H29" s="15"/>
    </row>
    <row r="30" ht="12.75">
      <c r="H30" s="15"/>
    </row>
    <row r="31" ht="12.75">
      <c r="H31" s="15"/>
    </row>
    <row r="32" ht="12.75">
      <c r="H32" s="15"/>
    </row>
    <row r="33" ht="12.75">
      <c r="H33" s="15"/>
    </row>
    <row r="34" ht="12.75">
      <c r="H34" s="15"/>
    </row>
    <row r="35" ht="12.75">
      <c r="H35" s="15"/>
    </row>
    <row r="36" ht="12.75">
      <c r="H36" s="15"/>
    </row>
    <row r="37" ht="12.75">
      <c r="H37" s="15"/>
    </row>
    <row r="38" ht="12.75">
      <c r="H38" s="15"/>
    </row>
    <row r="39" ht="12.75">
      <c r="H39" s="15"/>
    </row>
    <row r="40" ht="12.75">
      <c r="H40" s="15"/>
    </row>
    <row r="41" ht="12.75">
      <c r="H41" s="15"/>
    </row>
    <row r="42" ht="12.75">
      <c r="H42" s="15"/>
    </row>
    <row r="43" ht="12.75">
      <c r="H43" s="15"/>
    </row>
    <row r="44" ht="12.75">
      <c r="H44" s="15"/>
    </row>
    <row r="45" ht="12.75">
      <c r="H45" s="15"/>
    </row>
    <row r="46" ht="12.75">
      <c r="H46" s="15"/>
    </row>
    <row r="47" ht="12.75"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12.75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12.75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12.75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12.75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ht="12.75">
      <c r="H83" s="15"/>
    </row>
    <row r="84" ht="12.75">
      <c r="H84" s="15"/>
    </row>
    <row r="85" ht="12.75">
      <c r="H85" s="15"/>
    </row>
    <row r="86" ht="12.75">
      <c r="H86" s="15"/>
    </row>
    <row r="87" ht="12.75">
      <c r="H87" s="15"/>
    </row>
    <row r="88" ht="12.75">
      <c r="H88" s="15"/>
    </row>
    <row r="89" ht="12.75">
      <c r="H89" s="15"/>
    </row>
    <row r="90" ht="12.75">
      <c r="H90" s="15"/>
    </row>
    <row r="91" ht="12.75">
      <c r="H91" s="15"/>
    </row>
    <row r="92" ht="12.75">
      <c r="H92" s="9"/>
    </row>
    <row r="93" ht="12.75">
      <c r="H93" s="9"/>
    </row>
    <row r="94" ht="12.75">
      <c r="H94" s="9"/>
    </row>
    <row r="95" ht="12.75">
      <c r="H95" s="9"/>
    </row>
    <row r="96" ht="12.75">
      <c r="H96" s="9"/>
    </row>
    <row r="97" ht="12.75">
      <c r="H97" s="9"/>
    </row>
    <row r="98" ht="12.75">
      <c r="H98" s="9"/>
    </row>
    <row r="99" ht="12.75">
      <c r="H99" s="9"/>
    </row>
    <row r="100" ht="12.75">
      <c r="H100" s="9"/>
    </row>
    <row r="101" ht="12.75">
      <c r="H101" s="9"/>
    </row>
  </sheetData>
  <sheetProtection password="CC36" sheet="1" objects="1" scenarios="1" formatCells="0" formatColumns="0" formatRows="0" insertColumns="0" insertRows="0" selectLockedCells="1" sort="0"/>
  <mergeCells count="2">
    <mergeCell ref="A1:H1"/>
    <mergeCell ref="A2:H2"/>
  </mergeCells>
  <conditionalFormatting sqref="B4:B12">
    <cfRule type="containsText" priority="1" dxfId="0" operator="containsText" text=" ">
      <formula>NOT(ISERROR(SEARCH(" ",B4)))</formula>
    </cfRule>
  </conditionalFormatting>
  <printOptions/>
  <pageMargins left="0.48" right="0.24" top="0.75" bottom="0.75" header="0.3" footer="0.3"/>
  <pageSetup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5.140625" style="0" bestFit="1" customWidth="1"/>
    <col min="2" max="2" width="22.421875" style="0" customWidth="1"/>
    <col min="3" max="3" width="5.140625" style="0" bestFit="1" customWidth="1"/>
    <col min="4" max="4" width="22.421875" style="0" customWidth="1"/>
    <col min="5" max="5" width="5.140625" style="0" bestFit="1" customWidth="1"/>
    <col min="6" max="6" width="22.421875" style="0" customWidth="1"/>
    <col min="7" max="7" width="5.140625" style="0" bestFit="1" customWidth="1"/>
    <col min="8" max="8" width="22.421875" style="0" customWidth="1"/>
  </cols>
  <sheetData>
    <row r="1" spans="1:8" ht="27" thickBot="1">
      <c r="A1" s="208" t="s">
        <v>34</v>
      </c>
      <c r="B1" s="209"/>
      <c r="C1" s="208" t="s">
        <v>35</v>
      </c>
      <c r="D1" s="209"/>
      <c r="E1" s="208" t="s">
        <v>36</v>
      </c>
      <c r="F1" s="209"/>
      <c r="G1" s="208" t="s">
        <v>37</v>
      </c>
      <c r="H1" s="209"/>
    </row>
    <row r="2" spans="1:8" ht="12.75">
      <c r="A2" s="64" t="s">
        <v>32</v>
      </c>
      <c r="B2" s="65" t="s">
        <v>33</v>
      </c>
      <c r="C2" s="64" t="s">
        <v>32</v>
      </c>
      <c r="D2" s="65" t="s">
        <v>33</v>
      </c>
      <c r="E2" s="64" t="s">
        <v>32</v>
      </c>
      <c r="F2" s="65" t="s">
        <v>33</v>
      </c>
      <c r="G2" s="64" t="s">
        <v>32</v>
      </c>
      <c r="H2" s="65" t="s">
        <v>33</v>
      </c>
    </row>
    <row r="3" spans="1:8" ht="28.5" customHeight="1">
      <c r="A3" s="63"/>
      <c r="B3" s="62"/>
      <c r="C3" s="63"/>
      <c r="D3" s="62"/>
      <c r="E3" s="63"/>
      <c r="F3" s="62"/>
      <c r="G3" s="63"/>
      <c r="H3" s="62"/>
    </row>
    <row r="4" spans="1:8" ht="28.5" customHeight="1">
      <c r="A4" s="63"/>
      <c r="B4" s="62"/>
      <c r="C4" s="63"/>
      <c r="D4" s="62"/>
      <c r="E4" s="63"/>
      <c r="F4" s="62"/>
      <c r="G4" s="63"/>
      <c r="H4" s="62"/>
    </row>
    <row r="5" spans="1:8" ht="28.5" customHeight="1">
      <c r="A5" s="63"/>
      <c r="B5" s="62"/>
      <c r="C5" s="63"/>
      <c r="D5" s="62"/>
      <c r="E5" s="63"/>
      <c r="F5" s="62"/>
      <c r="G5" s="63"/>
      <c r="H5" s="62"/>
    </row>
    <row r="6" spans="1:8" ht="28.5" customHeight="1">
      <c r="A6" s="63"/>
      <c r="B6" s="62"/>
      <c r="C6" s="63"/>
      <c r="D6" s="62"/>
      <c r="E6" s="63"/>
      <c r="F6" s="62"/>
      <c r="G6" s="63"/>
      <c r="H6" s="62"/>
    </row>
    <row r="7" spans="1:8" ht="28.5" customHeight="1">
      <c r="A7" s="63"/>
      <c r="B7" s="62"/>
      <c r="C7" s="63"/>
      <c r="D7" s="62"/>
      <c r="E7" s="63"/>
      <c r="F7" s="62"/>
      <c r="G7" s="63"/>
      <c r="H7" s="62"/>
    </row>
    <row r="8" spans="1:8" ht="28.5" customHeight="1">
      <c r="A8" s="63"/>
      <c r="B8" s="62"/>
      <c r="C8" s="63"/>
      <c r="D8" s="62"/>
      <c r="E8" s="63"/>
      <c r="F8" s="62"/>
      <c r="G8" s="63"/>
      <c r="H8" s="62"/>
    </row>
    <row r="9" spans="1:8" ht="28.5" customHeight="1">
      <c r="A9" s="63"/>
      <c r="B9" s="62"/>
      <c r="C9" s="63"/>
      <c r="D9" s="62"/>
      <c r="E9" s="63"/>
      <c r="F9" s="62"/>
      <c r="G9" s="63"/>
      <c r="H9" s="62"/>
    </row>
    <row r="10" spans="1:8" ht="28.5" customHeight="1">
      <c r="A10" s="63"/>
      <c r="B10" s="62"/>
      <c r="C10" s="63"/>
      <c r="D10" s="62"/>
      <c r="E10" s="63"/>
      <c r="F10" s="62"/>
      <c r="G10" s="63"/>
      <c r="H10" s="62"/>
    </row>
    <row r="11" spans="1:8" ht="28.5" customHeight="1">
      <c r="A11" s="63"/>
      <c r="B11" s="62"/>
      <c r="C11" s="63"/>
      <c r="D11" s="62"/>
      <c r="E11" s="63"/>
      <c r="F11" s="62"/>
      <c r="G11" s="63"/>
      <c r="H11" s="62"/>
    </row>
    <row r="12" spans="1:8" ht="28.5" customHeight="1">
      <c r="A12" s="63"/>
      <c r="B12" s="62"/>
      <c r="C12" s="63"/>
      <c r="D12" s="62"/>
      <c r="E12" s="63"/>
      <c r="F12" s="62"/>
      <c r="G12" s="63"/>
      <c r="H12" s="62"/>
    </row>
    <row r="13" spans="1:8" ht="28.5" customHeight="1">
      <c r="A13" s="63"/>
      <c r="B13" s="62"/>
      <c r="C13" s="63"/>
      <c r="D13" s="62"/>
      <c r="E13" s="63"/>
      <c r="F13" s="62"/>
      <c r="G13" s="63"/>
      <c r="H13" s="62"/>
    </row>
    <row r="14" spans="1:8" ht="28.5" customHeight="1">
      <c r="A14" s="63"/>
      <c r="B14" s="62"/>
      <c r="C14" s="63"/>
      <c r="D14" s="62"/>
      <c r="E14" s="63"/>
      <c r="F14" s="62"/>
      <c r="G14" s="63"/>
      <c r="H14" s="62"/>
    </row>
    <row r="15" spans="1:8" ht="28.5" customHeight="1">
      <c r="A15" s="63"/>
      <c r="B15" s="62"/>
      <c r="C15" s="63"/>
      <c r="D15" s="62"/>
      <c r="E15" s="63"/>
      <c r="F15" s="62"/>
      <c r="G15" s="63"/>
      <c r="H15" s="62"/>
    </row>
    <row r="16" spans="1:8" ht="28.5" customHeight="1">
      <c r="A16" s="63"/>
      <c r="B16" s="62"/>
      <c r="C16" s="63"/>
      <c r="D16" s="62"/>
      <c r="E16" s="63"/>
      <c r="F16" s="62"/>
      <c r="G16" s="63"/>
      <c r="H16" s="62"/>
    </row>
    <row r="17" spans="1:8" ht="28.5" customHeight="1">
      <c r="A17" s="63"/>
      <c r="B17" s="62"/>
      <c r="C17" s="63"/>
      <c r="D17" s="62"/>
      <c r="E17" s="63"/>
      <c r="F17" s="62"/>
      <c r="G17" s="63"/>
      <c r="H17" s="62"/>
    </row>
    <row r="18" spans="1:8" ht="28.5" customHeight="1">
      <c r="A18" s="63"/>
      <c r="B18" s="62"/>
      <c r="C18" s="63"/>
      <c r="D18" s="62"/>
      <c r="E18" s="63"/>
      <c r="F18" s="62"/>
      <c r="G18" s="63"/>
      <c r="H18" s="62"/>
    </row>
    <row r="19" spans="1:8" ht="28.5" customHeight="1">
      <c r="A19" s="63"/>
      <c r="B19" s="62"/>
      <c r="C19" s="63"/>
      <c r="D19" s="62"/>
      <c r="E19" s="63"/>
      <c r="F19" s="62"/>
      <c r="G19" s="63"/>
      <c r="H19" s="62"/>
    </row>
    <row r="20" spans="1:8" ht="28.5" customHeight="1">
      <c r="A20" s="63"/>
      <c r="B20" s="62"/>
      <c r="C20" s="63"/>
      <c r="D20" s="62"/>
      <c r="E20" s="63"/>
      <c r="F20" s="62"/>
      <c r="G20" s="63"/>
      <c r="H20" s="62"/>
    </row>
    <row r="21" spans="1:8" ht="28.5" customHeight="1">
      <c r="A21" s="63"/>
      <c r="B21" s="62"/>
      <c r="C21" s="63"/>
      <c r="D21" s="62"/>
      <c r="E21" s="63"/>
      <c r="F21" s="62"/>
      <c r="G21" s="63"/>
      <c r="H21" s="62"/>
    </row>
    <row r="22" spans="1:8" ht="28.5" customHeight="1">
      <c r="A22" s="63"/>
      <c r="B22" s="62"/>
      <c r="C22" s="63"/>
      <c r="D22" s="62"/>
      <c r="E22" s="63"/>
      <c r="F22" s="62"/>
      <c r="G22" s="63"/>
      <c r="H22" s="62"/>
    </row>
    <row r="23" spans="1:8" ht="28.5" customHeight="1">
      <c r="A23" s="63"/>
      <c r="B23" s="62"/>
      <c r="C23" s="63"/>
      <c r="D23" s="62"/>
      <c r="E23" s="63"/>
      <c r="F23" s="62"/>
      <c r="G23" s="63"/>
      <c r="H23" s="62"/>
    </row>
    <row r="24" spans="1:8" ht="28.5" customHeight="1">
      <c r="A24" s="63"/>
      <c r="B24" s="62"/>
      <c r="C24" s="63"/>
      <c r="D24" s="62"/>
      <c r="E24" s="63"/>
      <c r="F24" s="62"/>
      <c r="G24" s="63"/>
      <c r="H24" s="62"/>
    </row>
    <row r="25" spans="1:8" ht="28.5" customHeight="1">
      <c r="A25" s="63"/>
      <c r="B25" s="62"/>
      <c r="C25" s="63"/>
      <c r="D25" s="62"/>
      <c r="E25" s="63"/>
      <c r="F25" s="62"/>
      <c r="G25" s="63"/>
      <c r="H25" s="62"/>
    </row>
    <row r="26" spans="1:8" ht="28.5" customHeight="1">
      <c r="A26" s="63"/>
      <c r="B26" s="62"/>
      <c r="C26" s="63"/>
      <c r="D26" s="62"/>
      <c r="E26" s="63"/>
      <c r="F26" s="62"/>
      <c r="G26" s="63"/>
      <c r="H26" s="62"/>
    </row>
    <row r="27" spans="1:8" ht="28.5" customHeight="1">
      <c r="A27" s="63"/>
      <c r="B27" s="62"/>
      <c r="C27" s="63"/>
      <c r="D27" s="62"/>
      <c r="E27" s="63"/>
      <c r="F27" s="62"/>
      <c r="G27" s="63"/>
      <c r="H27" s="62"/>
    </row>
    <row r="28" spans="1:8" ht="28.5" customHeight="1">
      <c r="A28" s="63"/>
      <c r="B28" s="62"/>
      <c r="C28" s="63"/>
      <c r="D28" s="62"/>
      <c r="E28" s="63"/>
      <c r="F28" s="62"/>
      <c r="G28" s="63"/>
      <c r="H28" s="62"/>
    </row>
    <row r="29" spans="1:8" ht="28.5" customHeight="1">
      <c r="A29" s="63"/>
      <c r="B29" s="62"/>
      <c r="C29" s="63"/>
      <c r="D29" s="62"/>
      <c r="E29" s="63"/>
      <c r="F29" s="62"/>
      <c r="G29" s="63"/>
      <c r="H29" s="62"/>
    </row>
    <row r="30" spans="1:8" ht="28.5" customHeight="1">
      <c r="A30" s="63"/>
      <c r="B30" s="62"/>
      <c r="C30" s="63"/>
      <c r="D30" s="62"/>
      <c r="E30" s="63"/>
      <c r="F30" s="62"/>
      <c r="G30" s="63"/>
      <c r="H30" s="62"/>
    </row>
  </sheetData>
  <sheetProtection/>
  <mergeCells count="4">
    <mergeCell ref="A1:B1"/>
    <mergeCell ref="C1:D1"/>
    <mergeCell ref="E1:F1"/>
    <mergeCell ref="G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Pacar Bell</cp:lastModifiedBy>
  <cp:lastPrinted>2013-08-24T17:11:52Z</cp:lastPrinted>
  <dcterms:created xsi:type="dcterms:W3CDTF">2003-05-05T18:44:22Z</dcterms:created>
  <dcterms:modified xsi:type="dcterms:W3CDTF">2013-08-26T08:46:05Z</dcterms:modified>
  <cp:category/>
  <cp:version/>
  <cp:contentType/>
  <cp:contentStatus/>
</cp:coreProperties>
</file>